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420" windowHeight="9345" activeTab="0"/>
  </bookViews>
  <sheets>
    <sheet name="Вывоз" sheetId="1" r:id="rId1"/>
    <sheet name="Привоз" sheetId="2" r:id="rId2"/>
  </sheets>
  <definedNames/>
  <calcPr fullCalcOnLoad="1"/>
</workbook>
</file>

<file path=xl/comments1.xml><?xml version="1.0" encoding="utf-8"?>
<comments xmlns="http://schemas.openxmlformats.org/spreadsheetml/2006/main">
  <authors>
    <author>B44K</author>
  </authors>
  <commentList>
    <comment ref="L55" authorId="0">
      <text>
        <r>
          <rPr>
            <sz val="10"/>
            <rFont val="Tahoma"/>
            <family val="2"/>
          </rPr>
          <t>В сборнике за 1916 г. здесь записано 191, а на 3 тыс. р. – вывоз свиного сала (все равно "0" тыс. пудов).</t>
        </r>
      </text>
    </comment>
    <comment ref="U27" authorId="0">
      <text>
        <r>
          <rPr>
            <sz val="10"/>
            <rFont val="Tahoma"/>
            <family val="2"/>
          </rPr>
          <t>Сюда также входят категории 2-3, 5-8, 10-13.</t>
        </r>
      </text>
    </comment>
    <comment ref="V27" authorId="0">
      <text>
        <r>
          <rPr>
            <sz val="10"/>
            <rFont val="Tahoma"/>
            <family val="2"/>
          </rPr>
          <t>Сюда также входят категории 2-3, 5-8, 10-13.</t>
        </r>
      </text>
    </comment>
    <comment ref="U91" authorId="0">
      <text>
        <r>
          <rPr>
            <sz val="10"/>
            <rFont val="Tahoma"/>
            <family val="2"/>
          </rPr>
          <t>В т.ч. морская капуста на 162 тыс.руб.</t>
        </r>
      </text>
    </comment>
    <comment ref="V91" authorId="0">
      <text>
        <r>
          <rPr>
            <sz val="10"/>
            <rFont val="Tahoma"/>
            <family val="2"/>
          </rPr>
          <t>В т.ч. 135 тыс. пудов морской капусты</t>
        </r>
      </text>
    </comment>
    <comment ref="U142" authorId="0">
      <text>
        <r>
          <rPr>
            <sz val="10"/>
            <rFont val="Tahoma"/>
            <family val="2"/>
          </rPr>
          <t>Прочие лесные материалы</t>
        </r>
      </text>
    </comment>
    <comment ref="V142" authorId="0">
      <text>
        <r>
          <rPr>
            <sz val="10"/>
            <rFont val="Tahoma"/>
            <family val="2"/>
          </rPr>
          <t>Прочие лесные материалы</t>
        </r>
      </text>
    </comment>
    <comment ref="U279" authorId="0">
      <text>
        <r>
          <rPr>
            <sz val="10"/>
            <rFont val="Tahoma"/>
            <family val="2"/>
          </rPr>
          <t>Вместе с прочими металлами</t>
        </r>
      </text>
    </comment>
    <comment ref="V279" authorId="0">
      <text>
        <r>
          <rPr>
            <sz val="10"/>
            <rFont val="Tahoma"/>
            <family val="2"/>
          </rPr>
          <t>Вместе с прочими металлами</t>
        </r>
      </text>
    </comment>
    <comment ref="U317" authorId="0">
      <text>
        <r>
          <rPr>
            <sz val="10"/>
            <rFont val="Tahoma"/>
            <family val="2"/>
          </rPr>
          <t>190,е – Казеин</t>
        </r>
      </text>
    </comment>
    <comment ref="V317" authorId="0">
      <text>
        <r>
          <rPr>
            <sz val="10"/>
            <rFont val="Tahoma"/>
            <family val="2"/>
          </rPr>
          <t>190,е – Казеин</t>
        </r>
      </text>
    </comment>
    <comment ref="U498" authorId="0">
      <text>
        <r>
          <rPr>
            <sz val="10"/>
            <rFont val="Tahoma"/>
            <family val="2"/>
          </rPr>
          <t>Вообще прочие товары, включая не расписанные других статей таможенного тарифа</t>
        </r>
      </text>
    </comment>
    <comment ref="F27" authorId="0">
      <text>
        <r>
          <rPr>
            <sz val="10"/>
            <rFont val="Tahoma"/>
            <family val="2"/>
          </rPr>
          <t>Сюда также входят категории 2-3, 5-8, 10-13.</t>
        </r>
      </text>
    </comment>
    <comment ref="H27" authorId="0">
      <text>
        <r>
          <rPr>
            <sz val="10"/>
            <rFont val="Tahoma"/>
            <family val="2"/>
          </rPr>
          <t>Сюда также входят категории 2-3, 5-8, 10-13.</t>
        </r>
      </text>
    </comment>
    <comment ref="F498" authorId="0">
      <text>
        <r>
          <rPr>
            <sz val="10"/>
            <rFont val="Tahoma"/>
            <family val="2"/>
          </rPr>
          <t>Вообще прочие товары, включая не расписанные других статей таможенного тарифа</t>
        </r>
      </text>
    </comment>
    <comment ref="V498" authorId="0">
      <text>
        <r>
          <rPr>
            <sz val="10"/>
            <rFont val="Tahoma"/>
            <family val="2"/>
          </rPr>
          <t>Вообще прочие товары, включая не расписанные других статей таможенного тарифа</t>
        </r>
      </text>
    </comment>
    <comment ref="V454" authorId="0">
      <text>
        <r>
          <rPr>
            <sz val="10"/>
            <rFont val="Tahoma"/>
            <family val="2"/>
          </rPr>
          <t>В Ежемесячнике 1917 г. – 14.000, что является округлением 13.500 из Ежемесячника 1916 г.</t>
        </r>
      </text>
    </comment>
    <comment ref="V328" authorId="0">
      <text>
        <r>
          <rPr>
            <sz val="10"/>
            <rFont val="Tahoma"/>
            <family val="2"/>
          </rPr>
          <t>В Ежемесячнике 1917 г. – 10.000, что является округлением 10.300 из Ежемесячника 1916 г.</t>
        </r>
      </text>
    </comment>
    <comment ref="O335" authorId="0">
      <text>
        <r>
          <rPr>
            <sz val="10"/>
            <rFont val="Tahoma"/>
            <family val="2"/>
          </rPr>
          <t>В источнике 88.533 тыс. пудов</t>
        </r>
      </text>
    </comment>
    <comment ref="V500" authorId="0">
      <text>
        <r>
          <rPr>
            <sz val="10"/>
            <rFont val="Tahoma"/>
            <family val="2"/>
          </rPr>
          <t>Если считать по прежней системе ежегодников внешней торговли, что 1000грд спирта составляют 8 пудов, то сумма не сходится. Проверить ее нечем, потому что в ежегоднике 1916 г. суммарный вес товаров не показан. Возможно, хотя и маловероятно, что имеет место эффект округлений.</t>
        </r>
      </text>
    </comment>
  </commentList>
</comments>
</file>

<file path=xl/comments2.xml><?xml version="1.0" encoding="utf-8"?>
<comments xmlns="http://schemas.openxmlformats.org/spreadsheetml/2006/main">
  <authors>
    <author>Тимур</author>
    <author>B44K</author>
  </authors>
  <commentList>
    <comment ref="B1144" authorId="0">
      <text>
        <r>
          <rPr>
            <b/>
            <sz val="8"/>
            <rFont val="Tahoma"/>
            <family val="0"/>
          </rPr>
          <t>Цена показана в других статьях</t>
        </r>
      </text>
    </comment>
    <comment ref="Y376" authorId="1">
      <text>
        <r>
          <rPr>
            <sz val="10"/>
            <rFont val="Tahoma"/>
            <family val="2"/>
          </rPr>
          <t>Вместе с рициновым семенем</t>
        </r>
      </text>
    </comment>
    <comment ref="Z376" authorId="1">
      <text>
        <r>
          <rPr>
            <sz val="10"/>
            <rFont val="Tahoma"/>
            <family val="2"/>
          </rPr>
          <t>Вместе с рициновым семенем</t>
        </r>
      </text>
    </comment>
    <comment ref="Y863" authorId="1">
      <text>
        <r>
          <rPr>
            <sz val="10"/>
            <rFont val="Tahoma"/>
            <family val="2"/>
          </rPr>
          <t>Медь, алюминий, никель: вместе пункты 1-2</t>
        </r>
      </text>
    </comment>
    <comment ref="Y864" authorId="1">
      <text>
        <r>
          <rPr>
            <sz val="10"/>
            <rFont val="Tahoma"/>
            <family val="2"/>
          </rPr>
          <t>Медь, алюминий, никель: вместе пункты 1-2</t>
        </r>
      </text>
    </comment>
    <comment ref="Y865" authorId="1">
      <text>
        <r>
          <rPr>
            <sz val="10"/>
            <rFont val="Tahoma"/>
            <family val="2"/>
          </rPr>
          <t>Медь, алюминий, никель: вместе пункты 1-2</t>
        </r>
      </text>
    </comment>
    <comment ref="Y1071" authorId="1">
      <text>
        <r>
          <rPr>
            <sz val="10"/>
            <rFont val="Tahoma"/>
            <family val="2"/>
          </rPr>
          <t>Также запчасти – п.167:11</t>
        </r>
      </text>
    </comment>
    <comment ref="Z1071" authorId="1">
      <text>
        <r>
          <rPr>
            <sz val="10"/>
            <rFont val="Tahoma"/>
            <family val="2"/>
          </rPr>
          <t>Также запчасти – п.167:11</t>
        </r>
      </text>
    </comment>
    <comment ref="Y1383" authorId="1">
      <text>
        <r>
          <rPr>
            <sz val="10"/>
            <rFont val="Tahoma"/>
            <family val="2"/>
          </rPr>
          <t>Также примечания</t>
        </r>
      </text>
    </comment>
    <comment ref="Z1383" authorId="1">
      <text>
        <r>
          <rPr>
            <sz val="10"/>
            <rFont val="Tahoma"/>
            <family val="2"/>
          </rPr>
          <t>Также примечания</t>
        </r>
      </text>
    </comment>
    <comment ref="Y1512" authorId="1">
      <text>
        <r>
          <rPr>
            <sz val="10"/>
            <rFont val="Tahoma"/>
            <family val="2"/>
          </rPr>
          <t>Также примечания</t>
        </r>
      </text>
    </comment>
    <comment ref="Z1512" authorId="1">
      <text>
        <r>
          <rPr>
            <sz val="10"/>
            <rFont val="Tahoma"/>
            <family val="2"/>
          </rPr>
          <t>Также примечания</t>
        </r>
      </text>
    </comment>
    <comment ref="AD1071" authorId="1">
      <text>
        <r>
          <rPr>
            <sz val="10"/>
            <rFont val="Tahoma"/>
            <family val="2"/>
          </rPr>
          <t>Также запчасти – п.167:11</t>
        </r>
      </text>
    </comment>
    <comment ref="AE1071" authorId="1">
      <text>
        <r>
          <rPr>
            <sz val="10"/>
            <rFont val="Tahoma"/>
            <family val="2"/>
          </rPr>
          <t>Также запчасти – п.167:11</t>
        </r>
      </text>
    </comment>
    <comment ref="F376" authorId="1">
      <text>
        <r>
          <rPr>
            <sz val="10"/>
            <rFont val="Tahoma"/>
            <family val="2"/>
          </rPr>
          <t>Вместе с рициновым семенем</t>
        </r>
      </text>
    </comment>
    <comment ref="H376" authorId="1">
      <text>
        <r>
          <rPr>
            <sz val="10"/>
            <rFont val="Tahoma"/>
            <family val="2"/>
          </rPr>
          <t>Вместе с рициновым семенем</t>
        </r>
      </text>
    </comment>
    <comment ref="F863" authorId="1">
      <text>
        <r>
          <rPr>
            <sz val="10"/>
            <rFont val="Tahoma"/>
            <family val="2"/>
          </rPr>
          <t>Медь, алюминий, никель: вместе пункты 1-2</t>
        </r>
      </text>
    </comment>
    <comment ref="F864" authorId="1">
      <text>
        <r>
          <rPr>
            <sz val="10"/>
            <rFont val="Tahoma"/>
            <family val="2"/>
          </rPr>
          <t>Медь, алюминий, никель: вместе пункты 1-2</t>
        </r>
      </text>
    </comment>
    <comment ref="F865" authorId="1">
      <text>
        <r>
          <rPr>
            <sz val="10"/>
            <rFont val="Tahoma"/>
            <family val="2"/>
          </rPr>
          <t>Медь, алюминий, никель: вместе пункты 1-2</t>
        </r>
      </text>
    </comment>
    <comment ref="F1071" authorId="1">
      <text>
        <r>
          <rPr>
            <sz val="10"/>
            <rFont val="Tahoma"/>
            <family val="2"/>
          </rPr>
          <t>Также запчасти – п.167:11</t>
        </r>
      </text>
    </comment>
    <comment ref="H1071" authorId="1">
      <text>
        <r>
          <rPr>
            <sz val="10"/>
            <rFont val="Tahoma"/>
            <family val="2"/>
          </rPr>
          <t>Также запчасти – п.167:11</t>
        </r>
      </text>
    </comment>
    <comment ref="F1383" authorId="1">
      <text>
        <r>
          <rPr>
            <sz val="10"/>
            <rFont val="Tahoma"/>
            <family val="2"/>
          </rPr>
          <t>Также примечания</t>
        </r>
      </text>
    </comment>
    <comment ref="H1383" authorId="1">
      <text>
        <r>
          <rPr>
            <sz val="10"/>
            <rFont val="Tahoma"/>
            <family val="2"/>
          </rPr>
          <t>Также примечания</t>
        </r>
      </text>
    </comment>
    <comment ref="F1512" authorId="1">
      <text>
        <r>
          <rPr>
            <sz val="10"/>
            <rFont val="Tahoma"/>
            <family val="2"/>
          </rPr>
          <t>Также примечания</t>
        </r>
      </text>
    </comment>
    <comment ref="H1512" authorId="1">
      <text>
        <r>
          <rPr>
            <sz val="10"/>
            <rFont val="Tahoma"/>
            <family val="2"/>
          </rPr>
          <t>Также примечания</t>
        </r>
      </text>
    </comment>
    <comment ref="H111" authorId="1">
      <text>
        <r>
          <rPr>
            <sz val="10"/>
            <rFont val="Tahoma"/>
            <family val="2"/>
          </rPr>
          <t>Согласно особой таб.IX, привезено байхового чая по всем границам
2.951.093 пуда.</t>
        </r>
      </text>
    </comment>
    <comment ref="H112" authorId="1">
      <text>
        <r>
          <rPr>
            <sz val="10"/>
            <rFont val="Tahoma"/>
            <family val="2"/>
          </rPr>
          <t>Согласно особой таб.IX, привезено зеленого чая по всем границам
448.307 пудов.</t>
        </r>
      </text>
    </comment>
    <comment ref="H113" authorId="1">
      <text>
        <r>
          <rPr>
            <sz val="10"/>
            <rFont val="Tahoma"/>
            <family val="2"/>
          </rPr>
          <t>Согласно особой таб.IX, привезено кирпичного чая по всем границам
1.300.071 пуд.</t>
        </r>
      </text>
    </comment>
    <comment ref="H114" authorId="1">
      <text>
        <r>
          <rPr>
            <sz val="10"/>
            <rFont val="Tahoma"/>
            <family val="2"/>
          </rPr>
          <t>Согласно особой таб.IX, привезено плиточного чая по всем границам
96.754 пуда.</t>
        </r>
      </text>
    </comment>
    <comment ref="AD1512" authorId="1">
      <text>
        <r>
          <rPr>
            <sz val="10"/>
            <rFont val="Tahoma"/>
            <family val="2"/>
          </rPr>
          <t>Также примечания</t>
        </r>
      </text>
    </comment>
    <comment ref="AE1512" authorId="1">
      <text>
        <r>
          <rPr>
            <sz val="10"/>
            <rFont val="Tahoma"/>
            <family val="2"/>
          </rPr>
          <t>Также примечания</t>
        </r>
      </text>
    </comment>
  </commentList>
</comments>
</file>

<file path=xl/sharedStrings.xml><?xml version="1.0" encoding="utf-8"?>
<sst xmlns="http://schemas.openxmlformats.org/spreadsheetml/2006/main" count="3683" uniqueCount="2390">
  <si>
    <t>Итого льняных и пеньковых изделий</t>
  </si>
  <si>
    <t>без возврата пошлин</t>
  </si>
  <si>
    <t>Войлок</t>
  </si>
  <si>
    <t>Шерстяные ковры</t>
  </si>
  <si>
    <t>Итого шерстяных изделий</t>
  </si>
  <si>
    <t>Шапки, фуражки и т.п.</t>
  </si>
  <si>
    <t>Янтарь в изделиях</t>
  </si>
  <si>
    <t>Игрушки</t>
  </si>
  <si>
    <t>Перья писчие металлические</t>
  </si>
  <si>
    <t>Канцелярские принадлежности, особо непоименов.</t>
  </si>
  <si>
    <t>стенные</t>
  </si>
  <si>
    <t>столовые</t>
  </si>
  <si>
    <t>Экипажи рессорные</t>
  </si>
  <si>
    <t>Автомобили</t>
  </si>
  <si>
    <t>Повозки и т.п.</t>
  </si>
  <si>
    <t>Части экипажей</t>
  </si>
  <si>
    <t>Свечи восковые</t>
  </si>
  <si>
    <t>стеариновые</t>
  </si>
  <si>
    <t>выше №80</t>
  </si>
  <si>
    <t>5в</t>
  </si>
  <si>
    <t>Итого товаров по группе VIII-й</t>
  </si>
  <si>
    <t>привезенн. из США</t>
  </si>
  <si>
    <t>Бразилии</t>
  </si>
  <si>
    <t>Ост-Индии</t>
  </si>
  <si>
    <t>Египта</t>
  </si>
  <si>
    <t>прочих государств</t>
  </si>
  <si>
    <t>Итого хлопчатой бумаги сырца</t>
  </si>
  <si>
    <t>Джута сырец и джутовые очески</t>
  </si>
  <si>
    <t>Лен нечесаный и чесаный и льняные очески</t>
  </si>
  <si>
    <t>Пенька нечесаная и чесаная и пеньковые очески</t>
  </si>
  <si>
    <t>пепсин и пептон</t>
  </si>
  <si>
    <t>Итого бумажной пряжи</t>
  </si>
  <si>
    <t>свыше №70</t>
  </si>
  <si>
    <t>с примесью шелка и проч.</t>
  </si>
  <si>
    <t>Общ.Пр.2:184,1и2</t>
  </si>
  <si>
    <t>Итого пряжи льняной, джутовой и пеньковой</t>
  </si>
  <si>
    <t>Шелк крученый или трощеный из сырца:</t>
  </si>
  <si>
    <t>невываренный, небеленый и некрашеный</t>
  </si>
  <si>
    <t>вываренный, беленый и крашеный</t>
  </si>
  <si>
    <t>Шелк искусственный некрашеный</t>
  </si>
  <si>
    <t>Шелк искусственный крашеный</t>
  </si>
  <si>
    <t>Итого шелка крученого и пряденого</t>
  </si>
  <si>
    <t>Шерсть чесаная некрашеная</t>
  </si>
  <si>
    <t>крашеная</t>
  </si>
  <si>
    <t>чесаная крашеная</t>
  </si>
  <si>
    <t>пряденая, до №57 (по метрич.системе) вкл. – некрашеная</t>
  </si>
  <si>
    <t>пряденая, св. №57 – некрашеная</t>
  </si>
  <si>
    <t>2аα</t>
  </si>
  <si>
    <r>
      <t>2а</t>
    </r>
    <r>
      <rPr>
        <sz val="8"/>
        <rFont val="Arial"/>
        <family val="2"/>
      </rPr>
      <t>β</t>
    </r>
  </si>
  <si>
    <t>крученая – из простой пряжи, до №57 (по метрич.системе) вкл. – некрашеная</t>
  </si>
  <si>
    <t>крученая – из простой пряжи, св. №57 – некрашеная</t>
  </si>
  <si>
    <t>3аα</t>
  </si>
  <si>
    <t>3аβ</t>
  </si>
  <si>
    <t>3бα</t>
  </si>
  <si>
    <t>3бβ</t>
  </si>
  <si>
    <t>Общ.Пр.2:186</t>
  </si>
  <si>
    <t>Пряжа шерстяная всякая, содержащая примесь шелка или мишуры (равно золота и серебра) не свыше 20% общего веса всех входящих в пряжу материалов</t>
  </si>
  <si>
    <t>Итого шерсти чесаной, пряденой и крученой</t>
  </si>
  <si>
    <t>Бязи и миткали суров. и белен., имеющие в фунте до 8кв.аршин</t>
  </si>
  <si>
    <t>Бумажные ткани суровые и беленые, имеющие в фунте св. 12 кв.аршин</t>
  </si>
  <si>
    <t>Ткани из чистой бумаги или с примесью шерсти, имеющей вид войлока или войлочных материй – для фабрик и заводов</t>
  </si>
  <si>
    <t>Бумажные ткани крашеные, пестротканые, набивные и мерсеризованные: бязи, миткали и ситцы, имеющие в фунте до 8 кв.аршин</t>
  </si>
  <si>
    <t>прочая, пшено и рис</t>
  </si>
  <si>
    <t>10б и 11</t>
  </si>
  <si>
    <t>14 и 16</t>
  </si>
  <si>
    <t>17б и 18</t>
  </si>
  <si>
    <t>Картофельная мука и крахмал</t>
  </si>
  <si>
    <t>23б и 24</t>
  </si>
  <si>
    <t>Овощи всякие свежие и сушеные</t>
  </si>
  <si>
    <t>25 и 26</t>
  </si>
  <si>
    <t>Фрукты и ягоды сухие всякие</t>
  </si>
  <si>
    <t>Отруби хлебные и другие отбросы мельничного производства</t>
  </si>
  <si>
    <t>овечий (качкавал) и творог овечий</t>
  </si>
  <si>
    <t>Молоко и молочные продукты, кроме масла и сыра</t>
  </si>
  <si>
    <t>млн.шт.</t>
  </si>
  <si>
    <t>42 и 43</t>
  </si>
  <si>
    <t>Кондитерский товар</t>
  </si>
  <si>
    <t>48-50</t>
  </si>
  <si>
    <t>Рыба всякая, кроме живой</t>
  </si>
  <si>
    <t>Сахарный песок</t>
  </si>
  <si>
    <t>…</t>
  </si>
  <si>
    <t>Прочие, особо непоименованные, съестные припасы</t>
  </si>
  <si>
    <t>56 и 57</t>
  </si>
  <si>
    <t>крошеный и нюхательный</t>
  </si>
  <si>
    <t>58 и 59</t>
  </si>
  <si>
    <t>Сигары и папиросы</t>
  </si>
  <si>
    <t>млн.шт</t>
  </si>
  <si>
    <t>Спирт и вино хлебное</t>
  </si>
  <si>
    <t>млн.грд.</t>
  </si>
  <si>
    <t>63 и 64</t>
  </si>
  <si>
    <t>Вина виноградные всякие</t>
  </si>
  <si>
    <t>Пиво в пудах</t>
  </si>
  <si>
    <t>Прочие жизненные припасы, за исключением съестных</t>
  </si>
  <si>
    <t>Брусья (в т.ч. балки, стропила и т.п.)</t>
  </si>
  <si>
    <t>Доски (в т.ч. латты, шпалы и т.п.)</t>
  </si>
  <si>
    <t>Дерево для выделки спичек и писчебумажной массы – в кряжах и т.п.</t>
  </si>
  <si>
    <t>72 и 71е</t>
  </si>
  <si>
    <t>Дрова всякие, хворост и фашинник</t>
  </si>
  <si>
    <t>Дерево ореховое и пальмовое</t>
  </si>
  <si>
    <t>74 и 75</t>
  </si>
  <si>
    <t>Дерево прочее поделочное, особо непоименов.</t>
  </si>
  <si>
    <t>78-80</t>
  </si>
  <si>
    <t>б и д</t>
  </si>
  <si>
    <t>Выжимки из масличных семян</t>
  </si>
  <si>
    <t>Сено и солома</t>
  </si>
  <si>
    <t>84-85</t>
  </si>
  <si>
    <t>б-в</t>
  </si>
  <si>
    <t>Всякие прочие растения, употребляемые в медицине</t>
  </si>
  <si>
    <t>Растения всякие, кроме особо поименов.</t>
  </si>
  <si>
    <t>Шкуры овечьи, кроме каракуля, и козьи</t>
  </si>
  <si>
    <t>Каракуль</t>
  </si>
  <si>
    <t>94-98</t>
  </si>
  <si>
    <t>Шкуры прочие</t>
  </si>
  <si>
    <t>99-101</t>
  </si>
  <si>
    <t>Кожи невыделанные всякие</t>
  </si>
  <si>
    <t>102-103</t>
  </si>
  <si>
    <t>Кожи выделанные</t>
  </si>
  <si>
    <t>104-105</t>
  </si>
  <si>
    <t>Кость не в деле</t>
  </si>
  <si>
    <t>107-108</t>
  </si>
  <si>
    <t>Землеудобрительные вещества, особо непоименов.</t>
  </si>
  <si>
    <t>111-112</t>
  </si>
  <si>
    <t>Гривы и хвосты конские</t>
  </si>
  <si>
    <t>Волос скотский всякий другой</t>
  </si>
  <si>
    <t>Льняная пряжа</t>
  </si>
  <si>
    <t>Пеньковая пряжа</t>
  </si>
  <si>
    <t>Джутовая пряжа и нитки</t>
  </si>
  <si>
    <t>Сало скотское</t>
  </si>
  <si>
    <t>сшитые</t>
  </si>
  <si>
    <t>6а</t>
  </si>
  <si>
    <t>6б</t>
  </si>
  <si>
    <t>Кнуты, ведра и т.п. грубые кожаные изделия</t>
  </si>
  <si>
    <t>6в</t>
  </si>
  <si>
    <t>Итого кожаных изделий</t>
  </si>
  <si>
    <t>Итого товаров по группе II-й</t>
  </si>
  <si>
    <t>дрова</t>
  </si>
  <si>
    <t>фашины, щепа и хворост</t>
  </si>
  <si>
    <t>бревна, кругляки, жерди</t>
  </si>
  <si>
    <t>Кора пробкового дерева не в деле и отбросы оной</t>
  </si>
  <si>
    <t>измельченная в виде крупы и муки</t>
  </si>
  <si>
    <t>1аа</t>
  </si>
  <si>
    <t>1аб</t>
  </si>
  <si>
    <t>Итого лесного товара</t>
  </si>
  <si>
    <t>Гонт простой и шпунтованный</t>
  </si>
  <si>
    <t>Прочие деревян. изделия плотничной работы; дерев.палки без обделки</t>
  </si>
  <si>
    <t>Стружка древесная из всякого дерева</t>
  </si>
  <si>
    <t>Клепка в готовом виде (кроме беспошлинной буковой)</t>
  </si>
  <si>
    <t>Пр-3</t>
  </si>
  <si>
    <t>Итого плотничной и бочарной работы</t>
  </si>
  <si>
    <t>в изделиях</t>
  </si>
  <si>
    <t>Изделия из пробковых отбросов и проч.</t>
  </si>
  <si>
    <t>Итого пробкового дерева в деле</t>
  </si>
  <si>
    <t>2-Пр.2а</t>
  </si>
  <si>
    <t>2-Пр.2б</t>
  </si>
  <si>
    <t>3-Пр.2</t>
  </si>
  <si>
    <t>5-Пр</t>
  </si>
  <si>
    <t>Буковая мебель гнутая, с тиснениями, прессов. или выжженн.украш., в собр. или разобр. виде, без иной обраб. и проч.</t>
  </si>
  <si>
    <t>Деревянная резная работа (кроме п.4); столярная и токарная работа позолоченная и проч.</t>
  </si>
  <si>
    <t>Неотделимые рамы с зеркалами, имеющими св.50кв.вершков в штуке, а также и картинами</t>
  </si>
  <si>
    <t>Войлочные изделия – обрубленные</t>
  </si>
  <si>
    <t>те же – отделанные шелком, мишурою и проч.</t>
  </si>
  <si>
    <t>Войлочные изделия набивные – обрубленные</t>
  </si>
  <si>
    <t>имеющие в фунте до 3 кв.аршин</t>
  </si>
  <si>
    <t>более 3 кв.аршин</t>
  </si>
  <si>
    <t>а/200б</t>
  </si>
  <si>
    <t>б/200в</t>
  </si>
  <si>
    <t>Ткани, платки, шарфы в роде кашемировых и пр.; кашемиры настоящие и французские</t>
  </si>
  <si>
    <t>Шерстяные и полушерстяные ткани и сукна для фабрик и заводов</t>
  </si>
  <si>
    <t>Бесконечные шерстяные полотна для фабричного употребления, при длине окружности свыше 10 аршин</t>
  </si>
  <si>
    <t>Салфетки шерстяные для прессов и фильтров</t>
  </si>
  <si>
    <t>Приводные ремни из верблюжьей шерсти</t>
  </si>
  <si>
    <t>Шерстяные ковры всякие</t>
  </si>
  <si>
    <t>основы для ковров с напечатанными рисунками</t>
  </si>
  <si>
    <t>Общ.Пр.4в:203</t>
  </si>
  <si>
    <t>Шерстяные материи тканые и шерстяные изделия, содержащие примесь шелка или мишуры (равно золота и серебра) не свыше 20% (10%) общего количества нитей основы и утка</t>
  </si>
  <si>
    <t>Шерстяные платки, салфетки, скатерти, одеяла, гардины, шторы и другие подобные изделия, – обрубленные, но без отделки</t>
  </si>
  <si>
    <t>Те же – без шелухи или содерж. свыше 5% шелуш. орехов</t>
  </si>
  <si>
    <t>Итого орехов</t>
  </si>
  <si>
    <t>Всего овощей, фруктов, ягод, орехов и проч.</t>
  </si>
  <si>
    <t>2а-Пр</t>
  </si>
  <si>
    <t>2б-Пр</t>
  </si>
  <si>
    <t>Горчица сухая, молотая, неприготовл., в помещениях:</t>
  </si>
  <si>
    <t>больших</t>
  </si>
  <si>
    <t>мелких</t>
  </si>
  <si>
    <t>Горчица приготовленная</t>
  </si>
  <si>
    <t>Трюфели, шампиньоны и всякие грибы в уксусе, масле и пр.; трюфели сухие и свежие</t>
  </si>
  <si>
    <t>Те же – в порошкообразном виде</t>
  </si>
  <si>
    <t>То же – в порошкообразном виде</t>
  </si>
  <si>
    <t>1-Пр.1</t>
  </si>
  <si>
    <t>2-Пр.1</t>
  </si>
  <si>
    <t>3а-Пр.1</t>
  </si>
  <si>
    <t>Лавровый лист</t>
  </si>
  <si>
    <t>Лавровые ягоды</t>
  </si>
  <si>
    <t>Калган тертый</t>
  </si>
  <si>
    <t>Итого пряностей</t>
  </si>
  <si>
    <t>3б-Пр.1</t>
  </si>
  <si>
    <t>3в</t>
  </si>
  <si>
    <t>Кофе сырой, в зернах</t>
  </si>
  <si>
    <t>Какао в зернах и шелуха оного, в сыром виде</t>
  </si>
  <si>
    <t>Те же – в поджаренном виде</t>
  </si>
  <si>
    <t>зеленый всех сортов (для Закаспийской области, Бухарского ханства и Туркестана)</t>
  </si>
  <si>
    <t>кирпичный</t>
  </si>
  <si>
    <t>плиточный</t>
  </si>
  <si>
    <t>Итого чая</t>
  </si>
  <si>
    <t>крошеный/курительный, тертый/нюхательный, всякий табак в рулях, кружках и каротах</t>
  </si>
  <si>
    <t>Итого табака</t>
  </si>
  <si>
    <t>Сахар-рафинад, мелис, лумп и леденец в головах и кусках</t>
  </si>
  <si>
    <t>Мед-сырец</t>
  </si>
  <si>
    <t>Патока всякая</t>
  </si>
  <si>
    <t>Шоколад</t>
  </si>
  <si>
    <t>в негерметической укупорке</t>
  </si>
  <si>
    <t>Фрукты и ягоды в соку и фруктовые и ягодные соки в негерметич.укупорке с примесью алкоголя</t>
  </si>
  <si>
    <t>Печенья</t>
  </si>
  <si>
    <t>2аа</t>
  </si>
  <si>
    <t>2аб</t>
  </si>
  <si>
    <t>2аб-Пр</t>
  </si>
  <si>
    <t>2ба</t>
  </si>
  <si>
    <t>2бб</t>
  </si>
  <si>
    <t>2в</t>
  </si>
  <si>
    <t>Дрожжи семянные и всякие жидкие</t>
  </si>
  <si>
    <t>сухие и прессованные всякие</t>
  </si>
  <si>
    <t>Хмелевой экстракт</t>
  </si>
  <si>
    <t>Ром и тафия – в бочках и бочонках</t>
  </si>
  <si>
    <t>Коньяк – в бочках и бочонках</t>
  </si>
  <si>
    <t>Арманьяк и др.виноград. и фрукт. водки – в бочках и бочонках</t>
  </si>
  <si>
    <t>Антрацен сырой (неочищенный)</t>
  </si>
  <si>
    <t>Образчики разных материй и тканей всякие, не имеющие вида и характера товаров</t>
  </si>
  <si>
    <t>Итого товаров по группе X-й</t>
  </si>
  <si>
    <t>Всего жизненных припасов</t>
  </si>
  <si>
    <t>Всего сырых и полуобработанных материалов</t>
  </si>
  <si>
    <t>Всего животных</t>
  </si>
  <si>
    <t>Всего товаров</t>
  </si>
  <si>
    <t>Грибы свежие и сушеные всякие, кроме поименов. в п.2</t>
  </si>
  <si>
    <t>жареный, в зернах и молотый; суррогаты кофейные всякие молотые или прессованные</t>
  </si>
  <si>
    <t>Табак в листах и папушах и проч.</t>
  </si>
  <si>
    <t>в сигарах; крошеный, завернутый в табачные листья; папиросы</t>
  </si>
  <si>
    <t>Рахат-лукум, халва, чурчхела – в герметич.укупорке</t>
  </si>
  <si>
    <t>весом не более 3 фунтов</t>
  </si>
  <si>
    <t>Томасовы шлаки молотые</t>
  </si>
  <si>
    <t>Блестки, капсюли и т.п. изделия из желатины</t>
  </si>
  <si>
    <t>Агар-агар (клей растительный)</t>
  </si>
  <si>
    <t>Раковины в сыром виде, кроме перламутровых</t>
  </si>
  <si>
    <t>Мускус и бобровая струя</t>
  </si>
  <si>
    <t>Антидифтеритная сыворотка</t>
  </si>
  <si>
    <t>Сыворотка всякая другая</t>
  </si>
  <si>
    <t>Итого частей животных и животных продуктов</t>
  </si>
  <si>
    <t>2дв</t>
  </si>
  <si>
    <t>2еа</t>
  </si>
  <si>
    <t>2еб</t>
  </si>
  <si>
    <t>2ев</t>
  </si>
  <si>
    <t>2ег</t>
  </si>
  <si>
    <t>Итого писчебумажного товара</t>
  </si>
  <si>
    <t>те же – в корешковых переплетах</t>
  </si>
  <si>
    <t>Открытые письма с иллюстрациями</t>
  </si>
  <si>
    <t>Картины и проч. – в корешковых переплетах</t>
  </si>
  <si>
    <t>Общ.Пр.</t>
  </si>
  <si>
    <t>2г</t>
  </si>
  <si>
    <t>2д</t>
  </si>
  <si>
    <t>2и</t>
  </si>
  <si>
    <t>2i</t>
  </si>
  <si>
    <t>1е</t>
  </si>
  <si>
    <t>2е</t>
  </si>
  <si>
    <t>1ж</t>
  </si>
  <si>
    <t>2ж</t>
  </si>
  <si>
    <t>Ликеры в бутылках, емкостью не более 1 литра</t>
  </si>
  <si>
    <t>Ликеры, наливки, настойки – во всякой укупорке</t>
  </si>
  <si>
    <t>Спирт денатурализованный – в бочках</t>
  </si>
  <si>
    <t>2з</t>
  </si>
  <si>
    <t>2к</t>
  </si>
  <si>
    <t>Итого спирта и спиртных напитков</t>
  </si>
  <si>
    <t>1абα</t>
  </si>
  <si>
    <r>
      <t>1аа</t>
    </r>
    <r>
      <rPr>
        <sz val="8"/>
        <rFont val="Arial"/>
        <family val="2"/>
      </rPr>
      <t>β</t>
    </r>
  </si>
  <si>
    <t>Сидр в бочках</t>
  </si>
  <si>
    <t>Сидр нешипучий в бутылках</t>
  </si>
  <si>
    <t>Сидр шипучий в бутылках</t>
  </si>
  <si>
    <t>Итого вин виноградных, фруктовых и ягодных</t>
  </si>
  <si>
    <t>Мед – в бочках и бочонках</t>
  </si>
  <si>
    <t>Портер – в бочках и бочонках</t>
  </si>
  <si>
    <t>Пиво – в бочках и бочонках</t>
  </si>
  <si>
    <t>Группа I. Жизненные припасы и животные</t>
  </si>
  <si>
    <t>е-з</t>
  </si>
  <si>
    <t>1а и Пр.</t>
  </si>
  <si>
    <t>Мука всякая (кроме картофельной), в т.ч. и в мелких помещениях</t>
  </si>
  <si>
    <t>Солод всякий, в т.ч. и в мелких помещениях</t>
  </si>
  <si>
    <t>2 и Пр.</t>
  </si>
  <si>
    <t>1б и Пр</t>
  </si>
  <si>
    <t>Крупа, приготовленная обдиркою или дроблением, в т.ч. и в мелких помещениях</t>
  </si>
  <si>
    <t>3а и Пр.</t>
  </si>
  <si>
    <t>3б и Пр.</t>
  </si>
  <si>
    <t>а и Пр.</t>
  </si>
  <si>
    <t>б и Пр.</t>
  </si>
  <si>
    <t>в и Пр.</t>
  </si>
  <si>
    <t>г и Пр.</t>
  </si>
  <si>
    <t>Крупа, кроме поименованной в п.2, в т.ч. и в мелких помещениях</t>
  </si>
  <si>
    <t>Крупа "Геркулес" и прочая, в т.ч. и в мелких помещениях</t>
  </si>
  <si>
    <t>Мука картофельная, в т.ч. и в мелких помещениях</t>
  </si>
  <si>
    <t>Крахмал всякий, в т.ч. и в мелких помещениях</t>
  </si>
  <si>
    <t>Декстрин, в т.ч. и в мелких помещениях</t>
  </si>
  <si>
    <t>Вермишель и макароны; аррорут, лейоком; саго; отруби миндальные без духов, в т.ч. и в мелких помещениях</t>
  </si>
  <si>
    <t>1а-б</t>
  </si>
  <si>
    <t>Овощи простые, неприготовл., в т.ч. свекловица сахарная, свежие лук и чеснок в головках</t>
  </si>
  <si>
    <t>Овощи соленые и моченые всякие, не в герметической укупорке</t>
  </si>
  <si>
    <t>Цикорий в кореньях, хотя бы сушеный, нежженый, неприготовленный</t>
  </si>
  <si>
    <t>5аа и ба</t>
  </si>
  <si>
    <t>5аб и бб</t>
  </si>
  <si>
    <t>Спаржа, цветная капуста, горошек, фасоль, салат в свежем виде; дыни свежие</t>
  </si>
  <si>
    <t>Артишоки, брюссельская капуста, бобы зеленые, шпинат, – свежие или сушеные; арбузы свежие</t>
  </si>
  <si>
    <t>1а,в</t>
  </si>
  <si>
    <t>Груши, яблоки, персики, абрикосы, сливы, вишни – свежие, земляника свежая</t>
  </si>
  <si>
    <t>1б,г</t>
  </si>
  <si>
    <t>Прочие фрукты и ягоды свежие, кроме особо поименов.</t>
  </si>
  <si>
    <t>винные ягоды, финики, изюм</t>
  </si>
  <si>
    <t>Каперсы, оливки, маслины сухие, в рассоле и масле, – в бочках, корзинках и т.п. помещениях</t>
  </si>
  <si>
    <t>Анис, тмин, кишнец, орехи померанцевые, рожки турецкие</t>
  </si>
  <si>
    <t>Те же – без шелухи или содержащие свыше 5% шелушеных орехов</t>
  </si>
  <si>
    <t>1б и Пр.</t>
  </si>
  <si>
    <t>Китайские земляные орехи в шелухе и без оной</t>
  </si>
  <si>
    <t>2а и Пр.</t>
  </si>
  <si>
    <t>2б и Пр.</t>
  </si>
  <si>
    <t>Паштеты; горчица приготовленная; консервы мясные, фруктовые и овощные, кроме предметов, относящихся к статье 24</t>
  </si>
  <si>
    <t>Сои всякие и проч.</t>
  </si>
  <si>
    <t>1 и Пр.1</t>
  </si>
  <si>
    <t>2 и Пр.1</t>
  </si>
  <si>
    <t>3а и Пр.1</t>
  </si>
  <si>
    <t>3б и Пр.1</t>
  </si>
  <si>
    <t>Ваниль и шафран во всяком виде</t>
  </si>
  <si>
    <t>Кардамон, мускатный цвет и орех во всяком виде</t>
  </si>
  <si>
    <t>Перец во всяком виде</t>
  </si>
  <si>
    <t>Гвоздика, корица и др.пряности, особо непоименов., во всяком виде</t>
  </si>
  <si>
    <t>Калган, в т.ч. и тертый</t>
  </si>
  <si>
    <t>Цикорий и желуди жженые и др.кофейные суррогаты, в кусках, но без примеси кофе</t>
  </si>
  <si>
    <t>Чай всякий, кроме кирпичного</t>
  </si>
  <si>
    <t>Сахар-сырец, толченый или молотый, без примеси кусков, всякий</t>
  </si>
  <si>
    <t>Патока всякая; сахарные сиропы без сдабрив. примесей; крахмальный или виноградный сахар и проч.</t>
  </si>
  <si>
    <t>Конфеты, варенье, пастила, желе, фруктовые порошки и лепешки с сахаром; фрукты в ликерах, рому и проч.</t>
  </si>
  <si>
    <t>2аа и ба</t>
  </si>
  <si>
    <t>Фрукты и ягоды густовареные без сахара; фрукты и ягоды в соку; фрукт. и ягодн. соки и сиропы всякие; рахат-лукум, халва, чурчхела – в герметич.укупорке</t>
  </si>
  <si>
    <t>2аб и бб</t>
  </si>
  <si>
    <t>Итого сахара и сахарных изделий</t>
  </si>
  <si>
    <t>1г-д</t>
  </si>
  <si>
    <t>Арак, джин, виски; вина лекарственн. св.25° алкоголя – в бочках и бочонках</t>
  </si>
  <si>
    <t>Винный и хлебный спирт сырой и очищенный (всякой крепости), cпирт денатурализованный, спирт для горения с примесью мыла, в твердом виде – во всякой укупорке</t>
  </si>
  <si>
    <t>1-2,е,ж,и</t>
  </si>
  <si>
    <t>Эфиры, употребляемые в медицине, и фруктовые эссенции с примесью спирта, – во всякой укупорке</t>
  </si>
  <si>
    <t>деревянные, костяные и всякие другие</t>
  </si>
  <si>
    <t>Итого пуговиц</t>
  </si>
  <si>
    <t>Отделанные перья и шкурки с перьями всякие; плюмажи и плюмажные ткани</t>
  </si>
  <si>
    <t>Искусственные цветы и части их из пряжи и материй, хотя бы с примесью др.материалов; искусственные декоративные растения с примесью ценных материалов</t>
  </si>
  <si>
    <t>Стеклярус, бусы и бисер – россыпью или на нитках, в виде снурков, бунтиков или моточков</t>
  </si>
  <si>
    <t>Зажигательные машинки, заменяющие спички, простые</t>
  </si>
  <si>
    <t>Зажигательные машинки, заменяющие спички, из меди, медных сплавов и проч.</t>
  </si>
  <si>
    <t>Итого зажигательных машинок, заменяющих спички</t>
  </si>
  <si>
    <t>Карандаши всякие, в т.ч.цветные, в оправе или без оной</t>
  </si>
  <si>
    <t>Прочие принадлежности для письма, рисования, живописи, в др.статьях непоименов.: перья, чернильницы, облатки и проч.</t>
  </si>
  <si>
    <t>Вещи для музеев, коллекций или кабинетов археологич. и проч.</t>
  </si>
  <si>
    <t>Образчики разных материалов и изделий, не имеющие вида и характера товаров</t>
  </si>
  <si>
    <t>Земля инфузорная</t>
  </si>
  <si>
    <t>Фильтры из угля</t>
  </si>
  <si>
    <t>Итого меда, портера и пива</t>
  </si>
  <si>
    <t>Рыба свежая всякая, кроме поименов. в литере "а"</t>
  </si>
  <si>
    <t>Волос человеческий не в деле</t>
  </si>
  <si>
    <t>Волос человеческий в деле</t>
  </si>
  <si>
    <t>Ус китовый не в деле</t>
  </si>
  <si>
    <t>выдровые, хотя бы выделанные и крашеные</t>
  </si>
  <si>
    <t>Обувь дамская из шелковой материи и шевро, в готовом и подготовленном виде</t>
  </si>
  <si>
    <t>Волос всякий другой</t>
  </si>
  <si>
    <t>Волос в деле всякий, кроме человеческого; материи и сита волосяные</t>
  </si>
  <si>
    <t>Пух и перья, кроме особо поименов.</t>
  </si>
  <si>
    <t>2Пр</t>
  </si>
  <si>
    <t>Губка грецкая</t>
  </si>
  <si>
    <t>Сало животное, особо непоименов., с содержанием не больше 50% свободных жирных кислот и пр.</t>
  </si>
  <si>
    <t>Сушь, сало обработанное, дегра</t>
  </si>
  <si>
    <t>Олеин, олеиновая кислота</t>
  </si>
  <si>
    <t>Пальметин</t>
  </si>
  <si>
    <t>Стеарин</t>
  </si>
  <si>
    <t>Рыбий жир прозрачный</t>
  </si>
  <si>
    <t>Масла животного происхождения всякие (костяное, спермацетов., ланолин и т.п.), кроме особо поименов.</t>
  </si>
  <si>
    <t>Итого сала и масла животного происхождения</t>
  </si>
  <si>
    <t>4в</t>
  </si>
  <si>
    <t>Воск горный сырой (озокерит), хотя бы плавленный</t>
  </si>
  <si>
    <t>пчелиный</t>
  </si>
  <si>
    <t>горный очищенный (церезин)</t>
  </si>
  <si>
    <t>всякий растительный для прививки дерев</t>
  </si>
  <si>
    <t>Парафин</t>
  </si>
  <si>
    <t>Плитки глиняные глазурованные для облицовки стен, гладкие и с рельефными украшениями, одноцветные</t>
  </si>
  <si>
    <t>Зеркальные стекла обработанные, листовое стекло нелитое, полиров.:</t>
  </si>
  <si>
    <t>Натр и кали двууглекислые</t>
  </si>
  <si>
    <t>Соли и препараты, заключающие золото и платину</t>
  </si>
  <si>
    <t>Всякие, особо непоименов., сульфокислоты, кроме относящихся к ст.135</t>
  </si>
  <si>
    <t>Прочие красильные глины всякие и земли: кассельская и проч., хотя бы отмученн., жженые или измельченные; краски из искусственно приготовленной окиси железа</t>
  </si>
  <si>
    <t>Краски миниатюрные в плитках, порошках, на раковинах и в пузырях</t>
  </si>
  <si>
    <t>изделия с рельефн. или гравиров. украшениями, кроме штампованн., отделанные и неотделанные; орнаменты, кариатиды, медальоны, бюсты, статуи</t>
  </si>
  <si>
    <t>изделия из меди и сплав. и проч., позолоч. или посеребрен. или с присоединением ценных материалов и проч., весом в штуке более 1 фунта и, независ.от веса, посеребр., позолоч.металлы в листах или проволоке (кроме ст.148) и в порошке</t>
  </si>
  <si>
    <t>весом в штуке более 5ф.</t>
  </si>
  <si>
    <t>Трубы и соединит.части их, эмалированные, крашеные, асфальтированные или покрытые простыми металлами</t>
  </si>
  <si>
    <t>Оружие огнестрельное ручное</t>
  </si>
  <si>
    <t>Тонкие оловянные листы, весом 1зол. и менее в 25 кв.дюймах</t>
  </si>
  <si>
    <t>Пульверизаторы, мехи и инжекторы для виноградников и деревьев</t>
  </si>
  <si>
    <t>Весы (кроме аптекарских и лабораторных) с прибором; части весов, кроме медных и из медных сплавов:</t>
  </si>
  <si>
    <t>Пряжа из шелковых охлопьев, кручен. и некручен. и проч. – некрашеная</t>
  </si>
  <si>
    <t>Пряжа из шелковых охлопьев, кручен. и некручен. – крашеная</t>
  </si>
  <si>
    <t>фасонная всякая (с петельками, глазками, кольцами и т.п.), некрашеная</t>
  </si>
  <si>
    <t>Ткани, кроме поименов. в п.1, имеющие в фунте до 12 кв.арш.; бязи и миткали – 8-12 кв.аршин</t>
  </si>
  <si>
    <t>Ткани, кроме поименов. в п.1, имеющие в фунте до 12 кв.арш.; бязи, миткали и ситцы – 8-12 кв.аршин</t>
  </si>
  <si>
    <t>Прочие шелковые: материи, фуляры (кроме поименов. в ст.196), платки, ленты, тесьмы, тюль и проч.</t>
  </si>
  <si>
    <t>Искусственные декоративные растения, с цветами или без них, без примеси ценных материалов; искусственные цветы из частей натуральных растений</t>
  </si>
  <si>
    <t>штук</t>
  </si>
  <si>
    <t>аршин</t>
  </si>
  <si>
    <t>Пр.3б</t>
  </si>
  <si>
    <t>фунтов</t>
  </si>
  <si>
    <t>Пр-2:149.2б</t>
  </si>
  <si>
    <t>Пр-2:149.3</t>
  </si>
  <si>
    <t>Пр-2:149.4а</t>
  </si>
  <si>
    <t>Пр-2:149.4б</t>
  </si>
  <si>
    <t>Известково-песчаные, цементные, гипсовые и вс.искусств, ос.непоименов.камни, кирпичи и плиты</t>
  </si>
  <si>
    <t>Кирпич и плиты из магнезита</t>
  </si>
  <si>
    <t>Итого искусств.строит.камней и огнеупорных изделий</t>
  </si>
  <si>
    <t>Трубы керамиковые из пористой массы и фасонн.части труб – неглазурованные</t>
  </si>
  <si>
    <t>крытые глазурью</t>
  </si>
  <si>
    <t>Каменная посуда и заводские принадлежности, – горшки, кувшины и проч. – без украшений</t>
  </si>
  <si>
    <t>разноцветные</t>
  </si>
  <si>
    <t>5а:а,б,е и Прим</t>
  </si>
  <si>
    <t>Мягкая рухлядь всякая, кроме особо поименов., выделанная или крашеная; хвосты выхухольи и беличьи во всяком виде</t>
  </si>
  <si>
    <t>Та же – невыделанная и некрашеная</t>
  </si>
  <si>
    <r>
      <t xml:space="preserve">5а:в-д </t>
    </r>
    <r>
      <rPr>
        <i/>
        <sz val="8"/>
        <rFont val="Arial Cyr"/>
        <family val="2"/>
      </rPr>
      <t>(56,Пр.1:а-в)</t>
    </r>
  </si>
  <si>
    <t>Шкуры выхухольи, кроличьи, опоссума и енотовые крашеные</t>
  </si>
  <si>
    <t>Обувь всякая (кроме особо поименов.), в готовом и подготовленном виде</t>
  </si>
  <si>
    <r>
      <t xml:space="preserve">Мелкие сумочные изделия, весом в </t>
    </r>
    <r>
      <rPr>
        <sz val="10"/>
        <rFont val="Arial"/>
        <family val="2"/>
      </rPr>
      <t>½</t>
    </r>
    <r>
      <rPr>
        <sz val="10"/>
        <rFont val="Arial Cyr"/>
        <family val="0"/>
      </rPr>
      <t xml:space="preserve"> фунта и менее в штуке: дамские сумки, кошельки, портфели, портсигары, бумажники и проч.</t>
    </r>
  </si>
  <si>
    <t>Чемоданн., сундучн., сумочн.изделия, кроме поименов. в п.3; охотничьи изд., кожаные, джутов. и пеньков.; всякие особо непоименов. кожаные изделия и пр., кроме ценных галантерейных вещей</t>
  </si>
  <si>
    <t>Плиты особо непоименов., толщиною в 3,5в. и менее, с опиленн. или обтесанн. поверхностями</t>
  </si>
  <si>
    <t>Натуральные точильные камни в виде досок, брусков, кругов и проч.</t>
  </si>
  <si>
    <t>Сукно</t>
  </si>
  <si>
    <t>Винный камень (кремортартар и проч.) полуочищенный (молотый, в порошке) и очищенный</t>
  </si>
  <si>
    <t>Алкалоиды и их соли:</t>
  </si>
  <si>
    <t>Всякие органические йод-содержащие соединения, кроме относящихся к ст.135</t>
  </si>
  <si>
    <t>Бромистые калий и натрий</t>
  </si>
  <si>
    <t>Йодистые калий и натрий</t>
  </si>
  <si>
    <t>1п</t>
  </si>
  <si>
    <t>1р</t>
  </si>
  <si>
    <t>1с</t>
  </si>
  <si>
    <t>1т</t>
  </si>
  <si>
    <t>Синеродистые калий, натрий и барий</t>
  </si>
  <si>
    <t>Окись никеля и ее растворимые соли</t>
  </si>
  <si>
    <t>Киноварь</t>
  </si>
  <si>
    <t>Сулема, каломель, окись ртути и ее соли</t>
  </si>
  <si>
    <t>Основная азотно-висмутовая соль</t>
  </si>
  <si>
    <t>Окись висмута, соли висмута галловой, дубильной и прочих кислот</t>
  </si>
  <si>
    <t>Нафтолы</t>
  </si>
  <si>
    <t>Анилин</t>
  </si>
  <si>
    <t>Нафтиламин</t>
  </si>
  <si>
    <t>Соли анилина и нафтиламина</t>
  </si>
  <si>
    <t>Нитробензол и нитронафталин</t>
  </si>
  <si>
    <t>Диметиланилин, диэтиланилин и их нитрозосоединения; бензидин, толидин, паранитранилин, а также их соли</t>
  </si>
  <si>
    <t>5ва</t>
  </si>
  <si>
    <t>5вб</t>
  </si>
  <si>
    <t>7аа</t>
  </si>
  <si>
    <t>7аб</t>
  </si>
  <si>
    <t>7ав</t>
  </si>
  <si>
    <t>7аг</t>
  </si>
  <si>
    <t>Органические препараты фармацевтические:</t>
  </si>
  <si>
    <t>Формалин</t>
  </si>
  <si>
    <t>8ба</t>
  </si>
  <si>
    <t>8в</t>
  </si>
  <si>
    <t>8г</t>
  </si>
  <si>
    <t>9а</t>
  </si>
  <si>
    <t>9б</t>
  </si>
  <si>
    <t>Итого химических продуктов и материалов</t>
  </si>
  <si>
    <t>1-Пр</t>
  </si>
  <si>
    <t>Фосфор (обыкновенный и красный)</t>
  </si>
  <si>
    <t>Эфир (серный)</t>
  </si>
  <si>
    <t>Коллодиум</t>
  </si>
  <si>
    <t>Опий и лактукарий</t>
  </si>
  <si>
    <t>Всего химических и фармацевтических материалов</t>
  </si>
  <si>
    <t>Масла: оливковое и деревянное</t>
  </si>
  <si>
    <t>Масло какао</t>
  </si>
  <si>
    <t>кунжутное</t>
  </si>
  <si>
    <t>бобовое</t>
  </si>
  <si>
    <t>Прочие жирные масла, кроме особо поименов.</t>
  </si>
  <si>
    <t>Олифа или вареное масло</t>
  </si>
  <si>
    <t>Масло клещевинное (рициновое)</t>
  </si>
  <si>
    <t>ализариновое</t>
  </si>
  <si>
    <t>кокосовое</t>
  </si>
  <si>
    <t>Глицерин неочищенный</t>
  </si>
  <si>
    <t>Итого растительного масла и глицерина</t>
  </si>
  <si>
    <t>Ароматические воды без примеси алкоголя, кроме воды померанцевых цветов</t>
  </si>
  <si>
    <t>Вода померанцевых цветов</t>
  </si>
  <si>
    <t>Всякие парфюмерные и косметические изделия, содержащие спирт: духи, эликсиры и т.п.; помада</t>
  </si>
  <si>
    <t>Душистые воды, содержащие алкоголь и ароматические вещества</t>
  </si>
  <si>
    <t>Розовое масло</t>
  </si>
  <si>
    <t>Мыло косметическое, жидкое, твердое и в порошке</t>
  </si>
  <si>
    <t>Мыло всякое, кроме косметического</t>
  </si>
  <si>
    <t>1-Пр.а</t>
  </si>
  <si>
    <t>1-Пр.б</t>
  </si>
  <si>
    <t>скипидарные</t>
  </si>
  <si>
    <t>масляные (растворы смол в масле)</t>
  </si>
  <si>
    <t>Сургуч, сургучная смола</t>
  </si>
  <si>
    <t>Кора дубильная, неизмельченная в порошок</t>
  </si>
  <si>
    <t>Сумах во всяком виде</t>
  </si>
  <si>
    <t>Прочие естественные дубильные вещества, неизмельченные</t>
  </si>
  <si>
    <t>Квебраховое дерево в бревнах и поленьях</t>
  </si>
  <si>
    <t>Кора мимозы, неизмельченная</t>
  </si>
  <si>
    <t>Кора и всякие естественные дубильные вещества, измельченные, кроме сумаха</t>
  </si>
  <si>
    <t>Дубильные экстракты всякие, кроме галлусового и сумахового</t>
  </si>
  <si>
    <t>Итого дубильных веществ</t>
  </si>
  <si>
    <t>Кверцитрон во всяком виде</t>
  </si>
  <si>
    <t>Манильская пенька, волокна крапивные; шерсть из сосновых игл; рами и проч.</t>
  </si>
  <si>
    <t>Прочие (нераспределенные) товары</t>
  </si>
  <si>
    <t>Примечание. Данные приведены в источнике в тыс.руб. (если до 10 т.р., то с одним десятичным знаком) и обычно в тыс. прочих единиц измерения; здесь для сопоставления с другими годами проведен перевод в единицы, точность остается приблизительной</t>
  </si>
  <si>
    <r>
      <t>В соответствии с источником, (</t>
    </r>
    <r>
      <rPr>
        <sz val="8"/>
        <rFont val="Arial Cyr"/>
        <family val="2"/>
      </rPr>
      <t>0</t>
    </r>
    <r>
      <rPr>
        <sz val="8"/>
        <color indexed="12"/>
        <rFont val="Arial Cyr"/>
        <family val="2"/>
      </rPr>
      <t>) означает число, меньшее 500, (</t>
    </r>
    <r>
      <rPr>
        <sz val="8"/>
        <rFont val="Arial Cyr"/>
        <family val="2"/>
      </rPr>
      <t>0,0</t>
    </r>
    <r>
      <rPr>
        <sz val="8"/>
        <color indexed="12"/>
        <rFont val="Arial Cyr"/>
        <family val="2"/>
      </rPr>
      <t>) – меньшее 50, (</t>
    </r>
    <r>
      <rPr>
        <sz val="8"/>
        <color indexed="10"/>
        <rFont val="Arial Cyr"/>
        <family val="2"/>
      </rPr>
      <t>0</t>
    </r>
    <r>
      <rPr>
        <sz val="8"/>
        <color indexed="12"/>
        <rFont val="Arial Cyr"/>
        <family val="2"/>
      </rPr>
      <t>) – соответствует прочерку в источнике и означает отсутствие привоза.</t>
    </r>
  </si>
  <si>
    <t>Всего (расчетная, нет в источнике)</t>
  </si>
  <si>
    <t>Привоз в Россию всех учтенных товаров и товарных групп за 1916 г. (очищено таможенной пошлиной и выпущено на внутреннее потребление)</t>
  </si>
  <si>
    <t>с живописью, позолотою, скульптурн. и др. украшениями</t>
  </si>
  <si>
    <t>разноцветные, хотя бы глазурованные</t>
  </si>
  <si>
    <t>с живописью, позолотою и проч.</t>
  </si>
  <si>
    <t>Терракотовые орнаменты, медальоны, бюсты, статуи и т.п. предметы для украшения</t>
  </si>
  <si>
    <t>Посуда и проч. – с украшениями и проч.</t>
  </si>
  <si>
    <t>Фарфоровые изделия (кроме особо поименов.), белые и одноцветн., хотя бы с цветными и позолоченными краями и ободками, но без других украшений; майолика всякая, хотя бы с лепными украшениями</t>
  </si>
  <si>
    <t>Фарфоровая посуда с живописью и проч.; вещи из фарфора и пр. – белые и одноцветные, но без живописи и проч.</t>
  </si>
  <si>
    <t>Фарфоровые и бисквитные вещи для украшения комнат: вазы, статуэтки с живописью и проч., цветы, венки, букеты и т.п.</t>
  </si>
  <si>
    <t>Бутылки, склянки, банки без украшений и узоров, негранен., нешлифованные, – из стекла бутылочного цвета, без притерт.горл и проч.</t>
  </si>
  <si>
    <t>1-Пр.2</t>
  </si>
  <si>
    <t>Изделия из стекла белого, полубелого и цветного, без притертых горл или шлифованных пробок и крышек и пр.</t>
  </si>
  <si>
    <t>Стеклянные украшения для елок, хотя бы разноцветные, с позолотою и проч.</t>
  </si>
  <si>
    <t>Стекло белое, полубелое, гладкое и пр., свыше 960 кв.вершк.; всякой меры и цвета выпуклое, волнистое, рифленое, узорное и проч.</t>
  </si>
  <si>
    <t>1б-I</t>
  </si>
  <si>
    <t>свыше 50 кв.вершков</t>
  </si>
  <si>
    <t>тыс.кв.вершков</t>
  </si>
  <si>
    <t>2б-I</t>
  </si>
  <si>
    <t>Стекла, в п.1 поименов., с подводкою, а равно листовое стекло всякое, толщиною свыше 5мм, с декоратив.разделкою и проч., стекло сборное в оправе:</t>
  </si>
  <si>
    <t>3б-I</t>
  </si>
  <si>
    <t>Обломки зеркал и зеркальных стекол – не более 25 кв.вершков</t>
  </si>
  <si>
    <t>3,Пр</t>
  </si>
  <si>
    <t>Гудрон для заводов, изготовляющих каменноугольные брикеты (беспошл.)</t>
  </si>
  <si>
    <t>Белила, румяна, составы для крашения волос, без спирта; курительные свечи, всякие особо непоименов. косметические товары и проч.</t>
  </si>
  <si>
    <t>Помада – в помещениях, весом, с товаром, не менее 10фунтов</t>
  </si>
  <si>
    <t>3а-б</t>
  </si>
  <si>
    <t>Прочие эфирные и благовонн.масла (в т.ч. розовое), природные и искусственные, приготовленные без примеси спирта</t>
  </si>
  <si>
    <t>Итого косметик и благовонных веществ</t>
  </si>
  <si>
    <t>Лаки спиртовые, скипидарные и масляные (растворы смол в масле)</t>
  </si>
  <si>
    <t>Спички химические зажигательные, всякие</t>
  </si>
  <si>
    <t>1а,а-в</t>
  </si>
  <si>
    <t>Самородные красильные растительные вещества, особо непоименов., неизмельченныеЮ кверцитрон во всяком виде; деревья красильные в поленьях и чурках</t>
  </si>
  <si>
    <t>1б,а-в</t>
  </si>
  <si>
    <t>Те же, измельченные в порошок; деревья красильные тертые и крошеные</t>
  </si>
  <si>
    <t>Деревья красильные тертые и крошеные</t>
  </si>
  <si>
    <t>Берлинская лазурь и парижская синь, ультрамарин (природный, искусственный и зеленый), синька всякая</t>
  </si>
  <si>
    <t>Экстракты: сафлорный, орселевый – во всяком виде; индиговый – в тесте и жидкий; гематеин сухой</t>
  </si>
  <si>
    <t>Ализарин, ализариновый лак и всякие красящ.вещества, синтетич. (пигменты), их основания и лейкосоединения; смеси и соединения пигментов с неорганическими основаниями и солями; индиготин (индиговый экстракт) в сухом виде</t>
  </si>
  <si>
    <t>Руды металлические и минеральные, кроме графита и свинцовой руды</t>
  </si>
  <si>
    <t>Железо листовое толщиною в 0,5мм и более; в плитах, шириною свыше 46см; железо сортовое всяк. при шир. или выс. более 46см; толщ или диаметр. в 18 см. и свыше; железо фасонное; тонкосортное, шир или диам. св.6,25 мм до 12,5мм включит.</t>
  </si>
  <si>
    <t>лакированная и пр.; листовое железо раскрашенное, крытое лаком, цинком, медью и проч.</t>
  </si>
  <si>
    <t>Мышьяк в металлическом виде, белый, красный и желтый</t>
  </si>
  <si>
    <t>Квасцы алюминиевые кристаллические</t>
  </si>
  <si>
    <t>перекаленные и всякие в порошке</t>
  </si>
  <si>
    <t>Сернокислый глинозем</t>
  </si>
  <si>
    <t>Селитра чилийская (азотнокислый натр)</t>
  </si>
  <si>
    <t>обыкновенная (азотнокислое кали)</t>
  </si>
  <si>
    <t>Хлористый магний, неочищенный</t>
  </si>
  <si>
    <t>Сернокислая магнезия, хлористый кальций – неочищенные</t>
  </si>
  <si>
    <t>Углекислый кальций осажденный</t>
  </si>
  <si>
    <t>Сода (натр углекислый)</t>
  </si>
  <si>
    <t>Поташ (кали углекислое)</t>
  </si>
  <si>
    <t>Натр едкий, неочищенный</t>
  </si>
  <si>
    <t>Натр едкий, очищенный</t>
  </si>
  <si>
    <t>Кали едкое, неочищенное</t>
  </si>
  <si>
    <t>Кали едкое, очищенное</t>
  </si>
  <si>
    <t>Натр сернокислый средний (глауберова соль)</t>
  </si>
  <si>
    <t>сернокислый кислый, сернистокислый, серноватистокислый; сернистый натрий</t>
  </si>
  <si>
    <t>Натр и кали кремнекислые (растворимое стекло)</t>
  </si>
  <si>
    <t>Хлорная известь, белильный щелок</t>
  </si>
  <si>
    <t>Серная кислота камерная и купоросное масло</t>
  </si>
  <si>
    <t>3аа</t>
  </si>
  <si>
    <t>3аб</t>
  </si>
  <si>
    <t>3ба</t>
  </si>
  <si>
    <t>3бб</t>
  </si>
  <si>
    <t>дымящаяся, серный ангидрид</t>
  </si>
  <si>
    <t>Сернистый углерод</t>
  </si>
  <si>
    <t>Кислота азотная</t>
  </si>
  <si>
    <t>соляная</t>
  </si>
  <si>
    <t>уксусная</t>
  </si>
  <si>
    <t>винно-каменная</t>
  </si>
  <si>
    <t>дубильная (танин)</t>
  </si>
  <si>
    <t>бензойная</t>
  </si>
  <si>
    <t>лимонная</t>
  </si>
  <si>
    <t>фосфорная и хромовая</t>
  </si>
  <si>
    <t>салициловая</t>
  </si>
  <si>
    <t>орешковая (галловая) и пирогалловая</t>
  </si>
  <si>
    <t>2бα</t>
  </si>
  <si>
    <r>
      <t>2б</t>
    </r>
    <r>
      <rPr>
        <sz val="8"/>
        <rFont val="Arial"/>
        <family val="2"/>
      </rPr>
      <t>β</t>
    </r>
  </si>
  <si>
    <t>Электрические кабели всякие</t>
  </si>
  <si>
    <t>Итого проволочных изделий</t>
  </si>
  <si>
    <t>Иглы швейные и всякие, кроме нижепоименов.</t>
  </si>
  <si>
    <t>для швейных машин</t>
  </si>
  <si>
    <t>тыс. пудов</t>
  </si>
  <si>
    <t>тыс.пудов</t>
  </si>
  <si>
    <t>Обувь из каучука и гуттаперчи и проч.</t>
  </si>
  <si>
    <t>Проклеенные резиною ткани для кардо-лент – с войлоком</t>
  </si>
  <si>
    <t>без войлока</t>
  </si>
  <si>
    <t>Эластичные ткани и проч., а равно прорезиненные и проч.</t>
  </si>
  <si>
    <t>Итого резины в подготовленном виде и изделиях</t>
  </si>
  <si>
    <t>Итого товаров по группе V-й</t>
  </si>
  <si>
    <t>Страссфуртские соли, хотя бы молотые</t>
  </si>
  <si>
    <t>Хлористый калий, сернокислое кали</t>
  </si>
  <si>
    <t>Соли естественные всякие, особо непоименов., неочищенные; рассолы; минеральные грязи</t>
  </si>
  <si>
    <t>Сера неочищенная комовая</t>
  </si>
  <si>
    <t>очищенная и серный цвет</t>
  </si>
  <si>
    <t>Средства для купания и лечения домашних животных:</t>
  </si>
  <si>
    <t>в порошке</t>
  </si>
  <si>
    <t>в жидком виде</t>
  </si>
  <si>
    <t>Сурьма в сыром виде</t>
  </si>
  <si>
    <t>в металлическом виде</t>
  </si>
  <si>
    <t>Борная кислота неочищенная</t>
  </si>
  <si>
    <t>Бура очищенная в кристаллах, порошке и обезвоженная</t>
  </si>
  <si>
    <t>Магнезит природный в кусках</t>
  </si>
  <si>
    <t>природный молотый</t>
  </si>
  <si>
    <t>жженый</t>
  </si>
  <si>
    <t>Винный камень  неочищенн., виннокислая известь сырая</t>
  </si>
  <si>
    <t>молотые</t>
  </si>
  <si>
    <t>углекислый, иск.приготовл.</t>
  </si>
  <si>
    <t>Нашатырь; аммиак азотнокислый; аммиак жидкий</t>
  </si>
  <si>
    <t>Аммиак углекислый</t>
  </si>
  <si>
    <t>сернокислый</t>
  </si>
  <si>
    <t>Мясо соленое, копченое и вяленое, кроме свиного</t>
  </si>
  <si>
    <t>Патока и сиропы свеклосахарные и рафинадные</t>
  </si>
  <si>
    <t>прочая</t>
  </si>
  <si>
    <t>Консервы, кроме рыбных</t>
  </si>
  <si>
    <t>Отдел II. Сырые и полуобработанные материалы</t>
  </si>
  <si>
    <t>Отдел I. Жизненные припасы</t>
  </si>
  <si>
    <t>Слипера и шпалы</t>
  </si>
  <si>
    <t>Рудничные подпорки, столбы, валы и т.п.</t>
  </si>
  <si>
    <t>хлопковое</t>
  </si>
  <si>
    <t>Прочие масличные семена</t>
  </si>
  <si>
    <t>хлопковые</t>
  </si>
  <si>
    <t>прочие</t>
  </si>
  <si>
    <t>Хлопчатая бумага – сырец и вата</t>
  </si>
  <si>
    <t>пакля</t>
  </si>
  <si>
    <t>Льняная кудель</t>
  </si>
  <si>
    <t>Шелковые очески, шелковые охлопья</t>
  </si>
  <si>
    <t>заводско-мытая</t>
  </si>
  <si>
    <t>Мел неочищенный, гипс и алебастр</t>
  </si>
  <si>
    <t>Рельсы и рельсовые скрепления</t>
  </si>
  <si>
    <t>в листах, палках и т.п.</t>
  </si>
  <si>
    <t>Нефтяные соляровые масла</t>
  </si>
  <si>
    <t>Сода</t>
  </si>
  <si>
    <t>Сернокислый аммиак</t>
  </si>
  <si>
    <t>Отдел III. Животные</t>
  </si>
  <si>
    <t>Отдел IV. Изделия фабричные, заводские и ремесленные</t>
  </si>
  <si>
    <t>Металлические нити из недрагоценных металлов</t>
  </si>
  <si>
    <t>Изделия из красной меди:</t>
  </si>
  <si>
    <t>всякие, кроме посуды нелитой</t>
  </si>
  <si>
    <t>посуда нелитая</t>
  </si>
  <si>
    <t>Изделия из медных сплавов:</t>
  </si>
  <si>
    <t>всякие, кроме посуды нелитой и самоваров</t>
  </si>
  <si>
    <t>самовары</t>
  </si>
  <si>
    <t>Фанерные доски и сиденья</t>
  </si>
  <si>
    <t>Резиновые пневматические шины</t>
  </si>
  <si>
    <t>Внутренние трубки (камеры) резиновых пневматических шин</t>
  </si>
  <si>
    <t>обувь</t>
  </si>
  <si>
    <t>Бумага всякая другая и в изделиях</t>
  </si>
  <si>
    <t>Льняные и пеньковые изделия, без возврата пошлин</t>
  </si>
  <si>
    <t>содержащие в 2 кв.арш. 1 фунт и менее</t>
  </si>
  <si>
    <t xml:space="preserve"> 1ф. 40 зол. и более</t>
  </si>
  <si>
    <t>от 1ф. до 1ф. 40 зол.</t>
  </si>
  <si>
    <t>от 1ф. до 1ф. 25 зол.</t>
  </si>
  <si>
    <t>Шерстяные и полушерстяные изделия, без возврата пошлин</t>
  </si>
  <si>
    <t>суровые и беленые</t>
  </si>
  <si>
    <t>набивн. и крашен., кроме краш.в адриан.цвет</t>
  </si>
  <si>
    <t>Итого бумажных изделий</t>
  </si>
  <si>
    <t>Принадлежности электрич. установок (для освещения, телегр. и проч.)</t>
  </si>
  <si>
    <t>Рисунки и чертежи, исполненные от руки</t>
  </si>
  <si>
    <t>Гравюры, фотографии и т.п.</t>
  </si>
  <si>
    <t>Джутовые ткани и мешки, с возвратом пошлин</t>
  </si>
  <si>
    <t>Дыни свежие</t>
  </si>
  <si>
    <t>Арбузы свежие</t>
  </si>
  <si>
    <t>Корка лимонная, апельсинная и померанцевая, сухая или в рассоле</t>
  </si>
  <si>
    <t>Каперцы сухие, в рассоле и масле</t>
  </si>
  <si>
    <t>Желуди жженые и др.кофейные суррогаты, в кусках, но без примеси кофе</t>
  </si>
  <si>
    <t>Какао тертый с сахаром или без сахара</t>
  </si>
  <si>
    <t>насосы и ручные пожарные трубы</t>
  </si>
  <si>
    <t>компрессоры</t>
  </si>
  <si>
    <t>льдоделательные и холодильные машины</t>
  </si>
  <si>
    <t>швейные машины</t>
  </si>
  <si>
    <t>1баб</t>
  </si>
  <si>
    <t>cоломорезки, корнерезки, зернодробилки и проч.</t>
  </si>
  <si>
    <t>молотилки, кроме особо поименов.</t>
  </si>
  <si>
    <t>веялки и сортировки, кроме особо поименов.</t>
  </si>
  <si>
    <t>Жнеи-сноповязалки</t>
  </si>
  <si>
    <t>Жнеи с самосбрасывающим прибором</t>
  </si>
  <si>
    <t>Паровые плуги</t>
  </si>
  <si>
    <t>Сложные клеверные молотилки с двумя барабанами</t>
  </si>
  <si>
    <t>Сложные паровые молотилки с барабанами бильными и проч.</t>
  </si>
  <si>
    <t>6д</t>
  </si>
  <si>
    <t>6е</t>
  </si>
  <si>
    <t>Сортировки: для травяных семян, картофеля; сортировки со спиральными проволочными цилиндрами</t>
  </si>
  <si>
    <t>Машины для разбрасывания порошкообразных удобрений</t>
  </si>
  <si>
    <t>Дробилки для винограда</t>
  </si>
  <si>
    <t>Непрерывно-действующие виноградные прессы</t>
  </si>
  <si>
    <t>Центробежные сливкоотделители и их части</t>
  </si>
  <si>
    <t>Всякие вновь изобретенные или усовершенств. с/х машины и орудия для опытных станций и музеев</t>
  </si>
  <si>
    <t>Итого сложных сельскохозяйственных машин</t>
  </si>
  <si>
    <t>6ж</t>
  </si>
  <si>
    <t>6з</t>
  </si>
  <si>
    <t>6и</t>
  </si>
  <si>
    <t>6i</t>
  </si>
  <si>
    <t>6к</t>
  </si>
  <si>
    <t>6л</t>
  </si>
  <si>
    <t>6м</t>
  </si>
  <si>
    <t>Части машин и аппаратов, кроме особо поименов., отдельно от них привезенные:</t>
  </si>
  <si>
    <t>медные и из медных сплавов</t>
  </si>
  <si>
    <t>чугунные, железные и стальные и проч.</t>
  </si>
  <si>
    <t>Запасные части машин и аппаратов, кроме особо поименов., вместе с ними привезенные:</t>
  </si>
  <si>
    <t>чугунные, железные и стальные и проч.:</t>
  </si>
  <si>
    <t>с машин, поименов. в п.1а</t>
  </si>
  <si>
    <t>с машин, поименов. в п.1б</t>
  </si>
  <si>
    <t>с машин, поименов. в п.1в</t>
  </si>
  <si>
    <t>9в</t>
  </si>
  <si>
    <t>Части динамо-электрических машин и трансформаторов:</t>
  </si>
  <si>
    <t>10а</t>
  </si>
  <si>
    <t>10б</t>
  </si>
  <si>
    <t>10в</t>
  </si>
  <si>
    <t>катушки</t>
  </si>
  <si>
    <t>якоря и коллекторы</t>
  </si>
  <si>
    <t>станины с медными, сверх подшипниковых вкладышей, частями</t>
  </si>
  <si>
    <t>Вальцы медные ситцебумажные, гравированн.и негравированные</t>
  </si>
  <si>
    <t>Запасные части с/х машин и орудий, вместе с ними привезенные:</t>
  </si>
  <si>
    <t>для машин, поименов. в п.6</t>
  </si>
  <si>
    <t>для всех прочих с/х машин</t>
  </si>
  <si>
    <t>Итого частей машин и аппаратов</t>
  </si>
  <si>
    <t>11а</t>
  </si>
  <si>
    <t>11б</t>
  </si>
  <si>
    <t>Части с/х машин и орудий, беспошлинн.</t>
  </si>
  <si>
    <t>Пр.5</t>
  </si>
  <si>
    <t>Пр.6</t>
  </si>
  <si>
    <t>Всего машин и аппаратов</t>
  </si>
  <si>
    <t>весом более 3 пудов в штуке</t>
  </si>
  <si>
    <t>весом не более 3 пудов в штуке; разновесы</t>
  </si>
  <si>
    <t>Инструменты, приборы и аппараты: астрономич., оптич., физич., химич., математ., геодезич. и чертежные; манометры, вакуометры, индикаторы и счетчики (кр. поименов. в п.2), глобусы географические</t>
  </si>
  <si>
    <t>Стекла для очков и проч.; зажигат., увеличит. и всякие оптические</t>
  </si>
  <si>
    <t>Инструменты, приборы и аппараты медицинские</t>
  </si>
  <si>
    <t>Микроскопы и принадлежности к ним</t>
  </si>
  <si>
    <t>Волшебные и проекционные фонари</t>
  </si>
  <si>
    <t>Фотографические аппараты</t>
  </si>
  <si>
    <t>Аппараты телеграфные и телефонные</t>
  </si>
  <si>
    <t>Электрические аккумуляторы</t>
  </si>
  <si>
    <t>Кинематографы и принадлежности к ним</t>
  </si>
  <si>
    <t>без оправы</t>
  </si>
  <si>
    <t>Итого физических приборов и аппаратов</t>
  </si>
  <si>
    <t>Часовые механизмы для карманных часов</t>
  </si>
  <si>
    <t>для часов стенных, столовых, каминных и дорожных, кроме поименов. в литере "в"</t>
  </si>
  <si>
    <t>Стенные, столовые, каминные, дорожные часы с неотделимыми от корпуса механизмами, поименов. в п.1б</t>
  </si>
  <si>
    <t>в п.1в</t>
  </si>
  <si>
    <t>Сверх того, привезено товаров, неуказанных в вышепривед. подразделениях стат.номенклатуры и предназнач, главным обр., для казенной надобности</t>
  </si>
  <si>
    <t>выхухоля, невыделанные и некрашеные</t>
  </si>
  <si>
    <t>прочие бараньи, выделанные или крашеные</t>
  </si>
  <si>
    <t>енотовые, кроличьи, крашеные</t>
  </si>
  <si>
    <t>5аг</t>
  </si>
  <si>
    <t>5ад</t>
  </si>
  <si>
    <t>5аеа</t>
  </si>
  <si>
    <t>Изделия из замши, лайки, сафьяна, пергамента, кроме обуви и хирургических инструментов</t>
  </si>
  <si>
    <r>
      <t xml:space="preserve">Записные книжки и портфели, весом более </t>
    </r>
    <r>
      <rPr>
        <sz val="10"/>
        <rFont val="Arial"/>
        <family val="2"/>
      </rPr>
      <t>½</t>
    </r>
    <r>
      <rPr>
        <sz val="10"/>
        <rFont val="Arial Cyr"/>
        <family val="0"/>
      </rPr>
      <t xml:space="preserve"> ф в штуке, кожаные, в т.ч. из замши, лайки, сафьяна, пергамента</t>
    </r>
  </si>
  <si>
    <t>Группа III. Лесной товар, деревянные и корзинные изделия</t>
  </si>
  <si>
    <t>Столярная и токарная работа из дерева, поименов. в п.1 ст.58, нелакиров., неполиров. и пр.; шпильки для сапогов</t>
  </si>
  <si>
    <t>из дерева, пропуск. по ст. 58-2; изделия из фанерок; из всякого дерева лакиров., полиров. и пр.; буковая мебель гнутая, без плетения или обивки и проч.</t>
  </si>
  <si>
    <t>Части машин и аппаратов из дерева, подходящие под определения изделий, поименов в п.1 ст.61</t>
  </si>
  <si>
    <t>Деревянные изделия с обивкою или оклейкою кожею или тканями, а также плетениями</t>
  </si>
  <si>
    <t>Части растений в их естестенном состоянии, особо непоименов.</t>
  </si>
  <si>
    <t>Семена, особо непоименованные, хотя бы шелушеные</t>
  </si>
  <si>
    <t>Ядра персиковые и абрикосовые</t>
  </si>
  <si>
    <t>Плодовые деревья – апельсиновые, лимонные, померанцевые, мандариновые и цитроновые (цедры)</t>
  </si>
  <si>
    <t>в 1 фунт и менее в штуке</t>
  </si>
  <si>
    <t>в 1 фунт и менее в штуке; ленты плетеные из соломы и проч.</t>
  </si>
  <si>
    <t>Группа IV. Керамические материалы и изделия</t>
  </si>
  <si>
    <t>в виде плит толщиною в 3,5в. и менее</t>
  </si>
  <si>
    <t>фасонный, пустотелый, неглазурованный</t>
  </si>
  <si>
    <t>Шамотный цемент и шамот (из огнеупорной глины) во всяком виде</t>
  </si>
  <si>
    <t>Всякие кирпичи из гончарных масс, гладкие, с рельефными узорами, одноцветные, хотя бы глазуров.</t>
  </si>
  <si>
    <t>Группа V. Топливо (минеральное и растительное), асфальт, смолы и продукты обработки их</t>
  </si>
  <si>
    <t>Гарпиус и канифоль</t>
  </si>
  <si>
    <t>Смола для пивоваров</t>
  </si>
  <si>
    <t>с присоединением др.материалов, резиновая клеенка</t>
  </si>
  <si>
    <t>Группа VI. Материалы и продукты химического производства</t>
  </si>
  <si>
    <t>Тяжелый шпат и витерит природные в кусках</t>
  </si>
  <si>
    <t>Барит сернокислый (blanc fixe), искусственно приготовленный</t>
  </si>
  <si>
    <t>Окиси (водные и безводные) стронция и алюминия</t>
  </si>
  <si>
    <t>Азотнокислая известь (норвежская селитра) и азотистая известь (цианамид кальция)</t>
  </si>
  <si>
    <t>Уксусный порошок (древесно-уксусно-кислая известь неочищенн.)</t>
  </si>
  <si>
    <t>Йод</t>
  </si>
  <si>
    <t>Оловянные и свинцовые, покрытые оловом, листы, окрашенные или покрытые цветным лаком</t>
  </si>
  <si>
    <t>Составные лекарства, кроме пластырей и проч.; всякие химич. и фармацевтич. продукты в дозированном виде</t>
  </si>
  <si>
    <t>Охра в сыром виде или кусках, отмученная или измельченная</t>
  </si>
  <si>
    <t>Группа VII. Руды, металлы и всякого рода изделия из металлов</t>
  </si>
  <si>
    <t>Цинковые листы, покрытые никелем или др.простыми металлами</t>
  </si>
  <si>
    <t>Трубы чугунные без всякой обделки</t>
  </si>
  <si>
    <t>Железная эмалированная посуда с позолотою и проч.</t>
  </si>
  <si>
    <t>Жестяные коробки для укупорки рыбы и проч. (по Архангельской таможне)</t>
  </si>
  <si>
    <t>Итого жестяных изделий</t>
  </si>
  <si>
    <t>Проволока железная и стальная:</t>
  </si>
  <si>
    <t>при ширине или диам. от 6,25 до 1мм включительно</t>
  </si>
  <si>
    <t>1-0,5мм</t>
  </si>
  <si>
    <t>0,5-0,3мм</t>
  </si>
  <si>
    <t>тоньше 0,3мм</t>
  </si>
  <si>
    <t>Проволока медная, из медных сплавов и проч.:</t>
  </si>
  <si>
    <t>при ширине или диам. от 12,5 до 0,5мм включительно</t>
  </si>
  <si>
    <t>0,5-0,2мм</t>
  </si>
  <si>
    <t>тоньше 0,2мм</t>
  </si>
  <si>
    <t>железная и стальная:</t>
  </si>
  <si>
    <t>медная, из медных сплавов и проч.:</t>
  </si>
  <si>
    <t>Пр.1а</t>
  </si>
  <si>
    <t>Пр.1б</t>
  </si>
  <si>
    <t>Пр.1в</t>
  </si>
  <si>
    <t>Пр.1г</t>
  </si>
  <si>
    <t>Пр.2в</t>
  </si>
  <si>
    <t>Итого проволоки всякой</t>
  </si>
  <si>
    <t>Проволочные изделия:</t>
  </si>
  <si>
    <t>те же – покрытые шелком и проч.</t>
  </si>
  <si>
    <t>Цепи проволочные блочные</t>
  </si>
  <si>
    <t>Накладное серебро всякое</t>
  </si>
  <si>
    <t>Изделия из бронзы</t>
  </si>
  <si>
    <t>Медные изделия</t>
  </si>
  <si>
    <t>Латунные изделия</t>
  </si>
  <si>
    <t>холодное</t>
  </si>
  <si>
    <t>Модели машин</t>
  </si>
  <si>
    <t>консервированное</t>
  </si>
  <si>
    <t>Творог (коровий) и сметана</t>
  </si>
  <si>
    <t>г</t>
  </si>
  <si>
    <t>д</t>
  </si>
  <si>
    <t>Искусственное масло (олеомаргарин)</t>
  </si>
  <si>
    <t>Яичные желтки</t>
  </si>
  <si>
    <t>белки</t>
  </si>
  <si>
    <t>Мед сырец, медовая патока</t>
  </si>
  <si>
    <t>в корпусах всяких, за исключением вышепоименованных</t>
  </si>
  <si>
    <t>Товарные вагоны и вагоны-цистерны железнодорожные</t>
  </si>
  <si>
    <t>Вагоны для конно-железных дорог – двуконные</t>
  </si>
  <si>
    <t>Железные морские суда до 100 тонн полной вместимости</t>
  </si>
  <si>
    <t>Группа VIII. Писчебумажный товар и произведения печати</t>
  </si>
  <si>
    <t>Тряпье всякое, кроме шерстяного – с пошлиною</t>
  </si>
  <si>
    <t>сухая, с содержанием воды менее 50%</t>
  </si>
  <si>
    <t>сырая, содерж. 50% воды и более</t>
  </si>
  <si>
    <t>Итого картин, книг, карт и т.п.</t>
  </si>
  <si>
    <t>Группа IX. Прядильные материалы и изделия из них</t>
  </si>
  <si>
    <r>
      <t xml:space="preserve">Шерсть и пуша нечесаная, непряденая, </t>
    </r>
    <r>
      <rPr>
        <i/>
        <sz val="10"/>
        <rFont val="Arial Cyr"/>
        <family val="0"/>
      </rPr>
      <t>грязная</t>
    </r>
  </si>
  <si>
    <r>
      <t xml:space="preserve">нечесаная, непряденая, </t>
    </r>
    <r>
      <rPr>
        <i/>
        <sz val="10"/>
        <rFont val="Arial Cyr"/>
        <family val="0"/>
      </rPr>
      <t>мытая</t>
    </r>
    <r>
      <rPr>
        <sz val="10"/>
        <rFont val="Arial Cyr"/>
        <family val="0"/>
      </rPr>
      <t>, некраш.; шерстяные очески, концы и отбросы – некрашеные, хотя бы кардованные</t>
    </r>
  </si>
  <si>
    <t>крашеная; искусственная и тертая; очески, концы и отбросы – крашен. и проч.; смесь растит.волокон с шерстью</t>
  </si>
  <si>
    <t>беленая и крашеная (кроме крашеной в адрианопольский красный цвет) и мерсеризованная</t>
  </si>
  <si>
    <t>Пряжа крученая всякая, в два конца и более, за исключ. поименов. в п.5, изготовл. из простой пряжи, ниже №60</t>
  </si>
  <si>
    <r>
      <t xml:space="preserve">Пряжа джутовая, пеньков., льняная и проч., поименов. в ст.179,2-3, </t>
    </r>
    <r>
      <rPr>
        <i/>
        <sz val="10"/>
        <rFont val="Arial Cyr"/>
        <family val="0"/>
      </rPr>
      <t>некрученая</t>
    </r>
    <r>
      <rPr>
        <sz val="10"/>
        <rFont val="Arial Cyr"/>
        <family val="0"/>
      </rPr>
      <t>: до №70 включительно</t>
    </r>
  </si>
  <si>
    <r>
      <t xml:space="preserve">Та же пряжа – </t>
    </r>
    <r>
      <rPr>
        <i/>
        <sz val="10"/>
        <rFont val="Arial Cyr"/>
        <family val="0"/>
      </rPr>
      <t>крученая:</t>
    </r>
  </si>
  <si>
    <t>в 2 конца и более, на деревянных катушках и пр., №60 (английского обозначения)</t>
  </si>
  <si>
    <t>от №60 до №80 включит.</t>
  </si>
  <si>
    <t>в 2 конца и более, за исключением поименов. в п.5, изготовл. из простой пряжи, ниже №60 (английского обозначения)</t>
  </si>
  <si>
    <t>та же – высших №№, выше №80 (английского обозначения)</t>
  </si>
  <si>
    <t>Пр./183, 5а</t>
  </si>
  <si>
    <t>Пр./183, 5б</t>
  </si>
  <si>
    <t>Пр./183, 6а</t>
  </si>
  <si>
    <t>Пр./183, 6б</t>
  </si>
  <si>
    <t>Вязаные и плетеные изделия и басонная работа с примесью шелка и мишуры (равно золота и серебра) не свыше 20% (10%)</t>
  </si>
  <si>
    <t>Общ.Пр.6:205,1вб</t>
  </si>
  <si>
    <t>Общ.Пр.8а:205,1а</t>
  </si>
  <si>
    <t>Общ.Пр.8а:205,1б</t>
  </si>
  <si>
    <t>Общ.Пр.8а:205,1в</t>
  </si>
  <si>
    <t>Общ.Пр.8б:205,1а</t>
  </si>
  <si>
    <t>Общ.Пр.8б:205,1в</t>
  </si>
  <si>
    <t>Вязаные изделия и басонная работа – обрубленные</t>
  </si>
  <si>
    <t>Вязаные изделия и басонная работа – отделанные шелком и проч.</t>
  </si>
  <si>
    <t>Шторы и тому подобные изделия из тюля – обрубленные</t>
  </si>
  <si>
    <t>те же – отделанные шелком, кружевами и проч.</t>
  </si>
  <si>
    <t>Кружева и кружевные изделия всякие иные</t>
  </si>
  <si>
    <t>всякие иные, вышитые шелком, золотом, серебром, мишурою</t>
  </si>
  <si>
    <t>Группа X. Предметы одеяния, пуговицы, стеклярус, галантерейный товар, письменные принадлежности и проч.</t>
  </si>
  <si>
    <t>Меха, меховые платья и одеяния сшитые, но не крытые какою-либо тканью</t>
  </si>
  <si>
    <t>Пр.56,5аеб</t>
  </si>
  <si>
    <t>Шляпы соломенные и сшитые из разных плетенок и проч.</t>
  </si>
  <si>
    <t>Зонтики необтянутые (каркасы зонтичные со вставленными внутри стержнями), без ручки</t>
  </si>
  <si>
    <t>Зонтичные каркасы с простою ручкою</t>
  </si>
  <si>
    <t>Пуговицы перламутровые</t>
  </si>
  <si>
    <t>Игрушки детские простые</t>
  </si>
  <si>
    <t>Вещи галантерейные и пр. из меди, медных сплавов и проч., из чугуна, железа, стали, олова, свинца, цинка, менее 3ф. в штуке, без примеси др.металлов</t>
  </si>
  <si>
    <t>Игрушки детские из меди, медных сплавов, чугуна, железа, стали, олова, свинца, цинка, менее 3ф. в штуке, без примеси др.металлов</t>
  </si>
  <si>
    <t>Аспидные доски</t>
  </si>
  <si>
    <t>Пр.1,б</t>
  </si>
  <si>
    <t>Свинец в свинках и лому</t>
  </si>
  <si>
    <t>Глет, зильберглет, свинцовая зола</t>
  </si>
  <si>
    <t>Свинец в рулях, листах, проволоке и трубах</t>
  </si>
  <si>
    <t>Гартблей или типографский металл, не в деле</t>
  </si>
  <si>
    <t>Цинк в свинках, лому и порошке; цинковая зола и пыль</t>
  </si>
  <si>
    <t>в листах и прутьях</t>
  </si>
  <si>
    <t>Золото в изделиях всякого рода и проч.</t>
  </si>
  <si>
    <t>Серебро в изделиях и проч.</t>
  </si>
  <si>
    <t>Золото и серебро в тонких листах и проч.</t>
  </si>
  <si>
    <t>Мишура волоченая и пряденая и проч.</t>
  </si>
  <si>
    <t>Платина в полосах, проволоке, лист. и в изделиях всякого рода</t>
  </si>
  <si>
    <t>Итого золотых, серебряных и платиновых изделий</t>
  </si>
  <si>
    <t>Изделия из меди и др. недрагоценных металлов и сплавов (ст.143):</t>
  </si>
  <si>
    <t>горелки ламповые с резервуарами или без них и проч.</t>
  </si>
  <si>
    <t>6 и Пр</t>
  </si>
  <si>
    <t>трубы медные, весом более 5 фунтов в штуке</t>
  </si>
  <si>
    <t>трубы медные, весом в 5 фунтов и менее в штуке</t>
  </si>
  <si>
    <t>те же – при весе в штуке в 1ф. и менее</t>
  </si>
  <si>
    <t>Итого изделий из меди, сплавов и проч.</t>
  </si>
  <si>
    <t>прочие изделия без украшений в 5ф. и менее в штуке</t>
  </si>
  <si>
    <t>Чугунная эмалированная посуда</t>
  </si>
  <si>
    <t>Трубы чугунные обделанные, обточенные, окрашенные и проч.</t>
  </si>
  <si>
    <t>Итого чугунных изделий</t>
  </si>
  <si>
    <t>Гвозди кованные</t>
  </si>
  <si>
    <t>Изделия из ковкого чугуна необделанные всякие</t>
  </si>
  <si>
    <t>Цепи якорные и блочные, кроме беспошлинных</t>
  </si>
  <si>
    <t>Якоря, кроме беспошлинных</t>
  </si>
  <si>
    <t>Цепи беспошлинные – для парусных мореходных судов</t>
  </si>
  <si>
    <t>Якоря беспошлинные</t>
  </si>
  <si>
    <t>Паровые котлы и подобные им аппараты</t>
  </si>
  <si>
    <t>в 5ф. и менее</t>
  </si>
  <si>
    <t>Изделия из ковкого чугуна обделанные</t>
  </si>
  <si>
    <t>Цепи якорные и блочные обделанные и проч., кроме беспошлинных</t>
  </si>
  <si>
    <t>Якоря обделанные и проч., кроме беспошлинных</t>
  </si>
  <si>
    <t>Цепи обделанные и проч. беспошлинные – для парусных мореходных судов</t>
  </si>
  <si>
    <t>Якоря обделанные и проч. беспошлинные</t>
  </si>
  <si>
    <t>Замки висячие и внутренние, кроме медных; шурупы</t>
  </si>
  <si>
    <t>Итого железных и стальных изделий</t>
  </si>
  <si>
    <t>Посуда железная эмалированная и проч.</t>
  </si>
  <si>
    <t>Таблица переведена в электронный вид в рамках проекта "История и статистика внешней торговли России, 1897–1916"</t>
  </si>
  <si>
    <t>Источник данных:</t>
  </si>
  <si>
    <t>Миндаль и орехи</t>
  </si>
  <si>
    <t>Кормовые средства для животных</t>
  </si>
  <si>
    <t>Жом свекловичный</t>
  </si>
  <si>
    <t>Табак в листах</t>
  </si>
  <si>
    <t>Чай</t>
  </si>
  <si>
    <t>Вино хлебное очищенное</t>
  </si>
  <si>
    <t>Ликеры, водки, настойки и т.п.</t>
  </si>
  <si>
    <t>шипучие</t>
  </si>
  <si>
    <t>Портер</t>
  </si>
  <si>
    <t>Мед</t>
  </si>
  <si>
    <t>Уксус и уксусная эссенция</t>
  </si>
  <si>
    <t>Горчица сухая, молотая, неприготовленная</t>
  </si>
  <si>
    <t>Итого жизненных припасов</t>
  </si>
  <si>
    <t>Бревна дубовые</t>
  </si>
  <si>
    <t>сосновые</t>
  </si>
  <si>
    <t>еловые</t>
  </si>
  <si>
    <t>прочих пород</t>
  </si>
  <si>
    <t>Жердняк</t>
  </si>
  <si>
    <t>Фашины</t>
  </si>
  <si>
    <t>Драницы и гонт</t>
  </si>
  <si>
    <t>Солома и палочки спичечные</t>
  </si>
  <si>
    <t>ж</t>
  </si>
  <si>
    <t>з</t>
  </si>
  <si>
    <t>и</t>
  </si>
  <si>
    <t>i</t>
  </si>
  <si>
    <t>ка</t>
  </si>
  <si>
    <t>кб</t>
  </si>
  <si>
    <t>Свекловица сахарная</t>
  </si>
  <si>
    <t>2-Пр</t>
  </si>
  <si>
    <t>3а</t>
  </si>
  <si>
    <t>3а-Пр</t>
  </si>
  <si>
    <t>3б</t>
  </si>
  <si>
    <t>3б-Пр</t>
  </si>
  <si>
    <t>а-Пр</t>
  </si>
  <si>
    <t>б-Пр</t>
  </si>
  <si>
    <t>в-Пр</t>
  </si>
  <si>
    <t>г-Пр</t>
  </si>
  <si>
    <t>Овощи сушеные, кроме особо поименов.</t>
  </si>
  <si>
    <t>5а</t>
  </si>
  <si>
    <t>5б</t>
  </si>
  <si>
    <t>Итого овощей</t>
  </si>
  <si>
    <t>Земляника свежая</t>
  </si>
  <si>
    <t>Прочие ягоды свежие</t>
  </si>
  <si>
    <t>Фрукты и ягоды соленые, моченые и всякие, кроме особо поименов.</t>
  </si>
  <si>
    <t>1в</t>
  </si>
  <si>
    <t>1г</t>
  </si>
  <si>
    <t>1д</t>
  </si>
  <si>
    <t>Апельсины и померанцы свежие</t>
  </si>
  <si>
    <t>Лимоны свежие</t>
  </si>
  <si>
    <t>Виноград свежий</t>
  </si>
  <si>
    <t>сухая слива и чернослив</t>
  </si>
  <si>
    <t>винные ягоды</t>
  </si>
  <si>
    <t>финики</t>
  </si>
  <si>
    <t>коринка</t>
  </si>
  <si>
    <t>Всего фруктов и ягод</t>
  </si>
  <si>
    <t>2а</t>
  </si>
  <si>
    <t>2б</t>
  </si>
  <si>
    <t>Рожки турецкие</t>
  </si>
  <si>
    <t>Часы карманные, в корпусах золотых, хотя бы с украшениями из драг.камней</t>
  </si>
  <si>
    <t>1-Пр.2Аб</t>
  </si>
  <si>
    <t>Часы башенные</t>
  </si>
  <si>
    <t>Части часового механизма в разобранном виде:</t>
  </si>
  <si>
    <t>Сталь полосовая и сортовая всякая, кроме нижепоименов.; в болванках и лому</t>
  </si>
  <si>
    <t>Алюминий в полосах, прутьях и листах</t>
  </si>
  <si>
    <t>2в,а-в</t>
  </si>
  <si>
    <t>Прочие металлы и сплавы в полосах, прутьях и листах, всякой толщины</t>
  </si>
  <si>
    <t>Никель в полосах, прутьях и листах, всякой толщины</t>
  </si>
  <si>
    <t>2г,а-в</t>
  </si>
  <si>
    <t>в листах; подводка зеркальная и проч.</t>
  </si>
  <si>
    <t>2,Пр.</t>
  </si>
  <si>
    <t>Дисковый цинк с отверстием внутри, цинковые листы и пыль (для сибирской и уральской золотопромышленности)</t>
  </si>
  <si>
    <t>Ткани и ленты золотые, серебряные и мишурные; золото и серебро волоченые и пряденые</t>
  </si>
  <si>
    <t>изделия без рельефн. или гравиров. украшений и штампованн. и проч., весом в штуке более 5ф.</t>
  </si>
  <si>
    <t>Чугунные отливки без всякой обделки, в т.ч. и трубы чугунные</t>
  </si>
  <si>
    <t>Чугунные изделия обделанные и проч. (в т.ч. и трубы), кроме посуды</t>
  </si>
  <si>
    <t>Изделия железные, стальные и из ковкого чугуна – кованные, штампованные, литые – без обделки, кроме особо поименов.; гвозди кованные</t>
  </si>
  <si>
    <t>Прочие железные и стальные изделия котельной работы, листового железа и стали и проч.</t>
  </si>
  <si>
    <t>Изделия железные, стальные и из ковкого чугуна, кроме особо поименов., обделанные, обточенные и проч.</t>
  </si>
  <si>
    <t>Жестяные изделия всякие из листового железа, крытые лаком, эмалью и проч., в т.я. и посуда</t>
  </si>
  <si>
    <t>Изделия жестяные и из листового железа – с позолотою и проч., в т.ч. и посуда</t>
  </si>
  <si>
    <t>Всякая проволока луженая, крытая цинком или другими простыми металлами</t>
  </si>
  <si>
    <t>Пр.1и2</t>
  </si>
  <si>
    <t>1а и Прим</t>
  </si>
  <si>
    <t>железные и стальные всякие, кроме особо поименов., в т.ч. покрытые шелком и проч., а также цепи проволочные блочные</t>
  </si>
  <si>
    <t>1ваα и Прим.</t>
  </si>
  <si>
    <t>Проволока железная и стальная, обтянутая волокнистыми материалами, гуттаперчею, шелком и проч. – не тоньше 1мм</t>
  </si>
  <si>
    <r>
      <t>1ва</t>
    </r>
    <r>
      <rPr>
        <sz val="8"/>
        <rFont val="Arial"/>
        <family val="2"/>
      </rPr>
      <t>β и Прим</t>
    </r>
  </si>
  <si>
    <t>Карды и кардо-ленты всякого рода</t>
  </si>
  <si>
    <r>
      <t>1г</t>
    </r>
    <r>
      <rPr>
        <sz val="8"/>
        <color indexed="55"/>
        <rFont val="Arial"/>
        <family val="2"/>
      </rPr>
      <t>β</t>
    </r>
  </si>
  <si>
    <t>2а и Прим.</t>
  </si>
  <si>
    <t>всякие, в т.ч. покрытые шелком, кроме особо поименов.</t>
  </si>
  <si>
    <t>Проволока (хотя бы в виде пучка или каната), покрытая волокнистыми материалами, шелком и проч., при диаметре отдельных проволок:</t>
  </si>
  <si>
    <t>2вα и Прим.</t>
  </si>
  <si>
    <r>
      <t>2в</t>
    </r>
    <r>
      <rPr>
        <sz val="8"/>
        <rFont val="Arial"/>
        <family val="2"/>
      </rPr>
      <t>β и Прим.</t>
    </r>
  </si>
  <si>
    <t>Данные по ст.159 не приводятся</t>
  </si>
  <si>
    <t>Штемпеля для матриц; медные линейки; клише и всякие принадлежности для тиснения, кроме поименов. в п.1 и 3 сей статьи</t>
  </si>
  <si>
    <t>полированные, лакированные, окрашенные</t>
  </si>
  <si>
    <t>не соединенные между собою: колеса, оси и проч.</t>
  </si>
  <si>
    <t>соединенные между собою и проч.</t>
  </si>
  <si>
    <t>Итого часового товара</t>
  </si>
  <si>
    <t>Рояли</t>
  </si>
  <si>
    <t>Пианино</t>
  </si>
  <si>
    <t>Органы непереносные всякие</t>
  </si>
  <si>
    <t>Органы переносные, арфы, фисгармоники, позитивки</t>
  </si>
  <si>
    <t>Граммофоны и т.п. музыкальные инструменты</t>
  </si>
  <si>
    <t>Пластинки для граммофонов</t>
  </si>
  <si>
    <t>Музыкальные инструменты, особо непоименов., и принадлежн. к ним</t>
  </si>
  <si>
    <t>Итого музыкальных инструментов</t>
  </si>
  <si>
    <t>с окончательной обойной отделкой</t>
  </si>
  <si>
    <t>Экипажи пассажирские легкие: коляски 2хместные, шарабаны, фаэтоны, кабриолеты, кэбы, дрожки, сани городские</t>
  </si>
  <si>
    <t>Экипажи пассажирские большие: кареты, коляски 4хместные, ландо, дилижансы, омнибусы</t>
  </si>
  <si>
    <t>Велосипеды двухколесные</t>
  </si>
  <si>
    <t>трехколесные</t>
  </si>
  <si>
    <t>четырехколесные</t>
  </si>
  <si>
    <t>1аа-Пр.2</t>
  </si>
  <si>
    <t>1б-Пр2</t>
  </si>
  <si>
    <t>Рессорные платформы, фургоны, бранкарды</t>
  </si>
  <si>
    <t>2-Пр2</t>
  </si>
  <si>
    <t>4а-Пр2</t>
  </si>
  <si>
    <t>4б-Пр2</t>
  </si>
  <si>
    <t>Коляски детские; кресла на колесах для больных</t>
  </si>
  <si>
    <t>Обрезки невыделанных сырых кож</t>
  </si>
  <si>
    <t>Кожи лайковые</t>
  </si>
  <si>
    <t>Итого кож</t>
  </si>
  <si>
    <t>Костяной уголь</t>
  </si>
  <si>
    <t>Костяная мука</t>
  </si>
  <si>
    <t>Итого кости</t>
  </si>
  <si>
    <t>Фосфоритная мука</t>
  </si>
  <si>
    <t>Фосфориты, кроме молотых</t>
  </si>
  <si>
    <t>Волос человеческий</t>
  </si>
  <si>
    <t>Щетина не в деле</t>
  </si>
  <si>
    <t>Пух всякий</t>
  </si>
  <si>
    <t>Перо птичье</t>
  </si>
  <si>
    <t>Шкурки, крылья и перья птиц</t>
  </si>
  <si>
    <t>Тряпье и лоскутье всякое</t>
  </si>
  <si>
    <t>Древесно-бумажная масса</t>
  </si>
  <si>
    <t>говяжье</t>
  </si>
  <si>
    <t>свиное топленое</t>
  </si>
  <si>
    <t>Воск пчелиный</t>
  </si>
  <si>
    <t>Озокерит (горный воск)</t>
  </si>
  <si>
    <t>Коконы</t>
  </si>
  <si>
    <t>Итого шелка</t>
  </si>
  <si>
    <t>овечья обыкновенная</t>
  </si>
  <si>
    <t>мытая</t>
  </si>
  <si>
    <t>мериносовая</t>
  </si>
  <si>
    <t>верблюжья</t>
  </si>
  <si>
    <t>всякая другая</t>
  </si>
  <si>
    <t>Шерсть пряденая</t>
  </si>
  <si>
    <t>Образчики тканей всякие, кроме шелковых, полушелковых и мишурных, хотя бы с примесью шелка или мишуры</t>
  </si>
  <si>
    <t>Принадлежности для взрывов: зажигательные шнуры, фитили, электрич.запалы и проч., в тарифе особо непоименов.</t>
  </si>
  <si>
    <t>Гвозди проволочные, резные, подковные; заклепки, шплинты, колки для фортепиан; гвозди из ковкого чугуна; колючая проволка для изгородей</t>
  </si>
  <si>
    <t>та же – покрытая шелком и проч.</t>
  </si>
  <si>
    <t>Прим</t>
  </si>
  <si>
    <t>тоньше 1мм</t>
  </si>
  <si>
    <t>Бутылочные капсюли из свинца или его сплавов и проч.</t>
  </si>
  <si>
    <t>Поталь белая и желтая, в книжках; фольга всякая, кроме позолоченной и посеребреной; тонкие оловянные листы, весом в 1зол. и менее в 25 кв.дюймах</t>
  </si>
  <si>
    <t>Машины и аппараты, полные и неполные, в собранном или разобранном виде – из чугуна, железа и стали и проч.:</t>
  </si>
  <si>
    <t>всякие, особо непоименов.</t>
  </si>
  <si>
    <t>Пр.8</t>
  </si>
  <si>
    <t>Машины, аппараты и части их – для производства сельскохохяйств. локомобилей и проч.</t>
  </si>
  <si>
    <t>Электрич. выключатели, переключ., предохранители, патроны для лампочек накаливания, реостаты и коммутаторы всяк. собран. и разобр.; электрич. и воздушные звонки и принадлежности для электрич.сигнализации</t>
  </si>
  <si>
    <t>Эл.лампочки накаливания с угольною нитью, в оправе</t>
  </si>
  <si>
    <t>в корпусах серебр. и из др.материалов, позолоченных и посеребренных</t>
  </si>
  <si>
    <t>Простые крестьянские и т.п. повозки и сани для тяжестей и пассажирские</t>
  </si>
  <si>
    <t>1-7</t>
  </si>
  <si>
    <t>Вагоны для железных дорог</t>
  </si>
  <si>
    <t>для конно-железных дорог – одноконные</t>
  </si>
  <si>
    <t>железные морские для плавания на внешних морях (беспошлинно)</t>
  </si>
  <si>
    <t>для плавания по реке Дунаю и его притокам (беспошлинно)</t>
  </si>
  <si>
    <t>Масса, приготовленная химическим способом (целлюлоза и проч.):</t>
  </si>
  <si>
    <t>крашеный в массе</t>
  </si>
  <si>
    <t>Картон и бумага, намазанные или пропитанные смолою, антисептиками, серою и проч.</t>
  </si>
  <si>
    <t>Бристольский картон (папка), весом более 650г в 1кв.м; картон сатиниров. и полиров., крашен. не в массе, в ролях и листах; карты для жакардовых станков из сатинированного картона; трубочки для навертывания пряжи</t>
  </si>
  <si>
    <t>2б:а,в,г</t>
  </si>
  <si>
    <t>1г:а-в</t>
  </si>
  <si>
    <t>Бумага всякая, кроме особо поименов., белая и цветная (крашеная в массе), без украшений; тетрадки, хотя бы в обложке, но без переплета; бумага графленая</t>
  </si>
  <si>
    <t>Бумага тонкая, копировальная, оберточная</t>
  </si>
  <si>
    <t>Бумага и картон с украшениями: позолотою, узорами, рисунками и проч.; картинки переводные</t>
  </si>
  <si>
    <t>Изделия из бумаги: цветы, абажуры и т.п.; из бум. картона и бумаги битой с украшениями, кроме относящихся к ст.215 и к ст.177,4</t>
  </si>
  <si>
    <t>Переплетные и картонажные изделия всякие, кроме отн. к ст.215,1; конторские и копировальные книги в переплетах; переплеты для книг и альбомов</t>
  </si>
  <si>
    <t>1а и Общ.Прим.</t>
  </si>
  <si>
    <t>Картины, рисунки, чертежи, карты, ноты, исполненные от руки на бумаге и холсте; манускрипты (в т.ч. и в корешковых переплетах)</t>
  </si>
  <si>
    <t>1б и Общ.Прим.</t>
  </si>
  <si>
    <t>1-Пр. и Общ.Прим.</t>
  </si>
  <si>
    <t>1в и Общ.Прим.</t>
  </si>
  <si>
    <t>1г и Общ.Прим.</t>
  </si>
  <si>
    <t>2 и Общ.Прим.</t>
  </si>
  <si>
    <t>3 и Общ.Прим.</t>
  </si>
  <si>
    <t>Картины, рисунки, чертежи, печатанные на бумаге, кроме предметов, поименов. в лит. "в" и "г" (в т.ч. и в корешковых переплетах)</t>
  </si>
  <si>
    <t>Канаты и тросы проволочные, железные и стальные, не содержащие в своем составе проволоки тоньше 1мм</t>
  </si>
  <si>
    <t>содержащие проволоку тоньше 1мм</t>
  </si>
  <si>
    <t>Проволочные тросы беспошлинные – для парусных мореходных судов</t>
  </si>
  <si>
    <t>Проволочные изделия медные и проч.:</t>
  </si>
  <si>
    <t>менее 0,2мм</t>
  </si>
  <si>
    <t>Стронцианит и целестин природные, в кусках и порошке</t>
  </si>
  <si>
    <t>Нефтяной эфир, газолин, лигроин, бензин и т.п.</t>
  </si>
  <si>
    <t>Ладан простой, манна, assa foetida</t>
  </si>
  <si>
    <t>до 0,2мм включительно</t>
  </si>
  <si>
    <t>1вбα</t>
  </si>
  <si>
    <r>
      <t>1вб</t>
    </r>
    <r>
      <rPr>
        <sz val="8"/>
        <rFont val="Arial"/>
        <family val="2"/>
      </rPr>
      <t>β</t>
    </r>
  </si>
  <si>
    <t>1вг</t>
  </si>
  <si>
    <t>Вещи для музеев и коллекций</t>
  </si>
  <si>
    <t>с возвр. пошлин</t>
  </si>
  <si>
    <t>Прочие изделия, особо непоименов.</t>
  </si>
  <si>
    <t>Всего изделий</t>
  </si>
  <si>
    <t>ВСЕГО ВЫВЕЗЕНО</t>
  </si>
  <si>
    <t>Количество (пуд)</t>
  </si>
  <si>
    <t>тыс.шт.</t>
  </si>
  <si>
    <t>Гречиха</t>
  </si>
  <si>
    <t>Прочие хлеба (кроме риса) в зерне</t>
  </si>
  <si>
    <t>Итого хлеба в зерне</t>
  </si>
  <si>
    <t>е</t>
  </si>
  <si>
    <t>Горох и бобы, кроме поименов. в ст.5, п.5</t>
  </si>
  <si>
    <t>Рис обделанный</t>
  </si>
  <si>
    <t>1а</t>
  </si>
  <si>
    <t>полуобделанный или не имеющий наружной шелухи</t>
  </si>
  <si>
    <t>Рисовая сечка (ломаный рис, без шелухи, содержащий не более 5% по весу цельного риса)</t>
  </si>
  <si>
    <t>Рис необделанный (в шелухе)</t>
  </si>
  <si>
    <t>То же – в мелких помещениях</t>
  </si>
  <si>
    <t>Солод всякий</t>
  </si>
  <si>
    <t>1б</t>
  </si>
  <si>
    <t>Пр</t>
  </si>
  <si>
    <t>1а-Пр</t>
  </si>
  <si>
    <t>1б-Пр</t>
  </si>
  <si>
    <t>Масло коровье</t>
  </si>
  <si>
    <t>в листах</t>
  </si>
  <si>
    <t>нюхательный</t>
  </si>
  <si>
    <t>Сигары</t>
  </si>
  <si>
    <t>Ценность (руб)</t>
  </si>
  <si>
    <t>Тмин</t>
  </si>
  <si>
    <t>Пшеница</t>
  </si>
  <si>
    <t>Рожь</t>
  </si>
  <si>
    <t>Ячмень</t>
  </si>
  <si>
    <t>Овес</t>
  </si>
  <si>
    <t>Кукуруза</t>
  </si>
  <si>
    <t>Горох</t>
  </si>
  <si>
    <t>Греча</t>
  </si>
  <si>
    <t>Просо</t>
  </si>
  <si>
    <t>Сухари, крендели и хлеб печеный</t>
  </si>
  <si>
    <t>Хмель</t>
  </si>
  <si>
    <t>Яйца</t>
  </si>
  <si>
    <t>шт</t>
  </si>
  <si>
    <t>Деготь</t>
  </si>
  <si>
    <t>Анис</t>
  </si>
  <si>
    <t>Икра красная</t>
  </si>
  <si>
    <t>Клюква и брусника</t>
  </si>
  <si>
    <t>пряденая</t>
  </si>
  <si>
    <t>Юфть</t>
  </si>
  <si>
    <t>Лен</t>
  </si>
  <si>
    <t>Пенька</t>
  </si>
  <si>
    <t>Пеньковая пакля</t>
  </si>
  <si>
    <t>подсолнечное</t>
  </si>
  <si>
    <t>Платина</t>
  </si>
  <si>
    <t>прочих сортов</t>
  </si>
  <si>
    <t>Цинк</t>
  </si>
  <si>
    <t>Руда железная</t>
  </si>
  <si>
    <t>Поташ</t>
  </si>
  <si>
    <t>Рыбий жир</t>
  </si>
  <si>
    <t>Семя льняное</t>
  </si>
  <si>
    <t>конопляное</t>
  </si>
  <si>
    <t>Хвосты конские</t>
  </si>
  <si>
    <t>Шелк сырец</t>
  </si>
  <si>
    <t>пряденый</t>
  </si>
  <si>
    <t>немытая</t>
  </si>
  <si>
    <t>Постели и тюфяки</t>
  </si>
  <si>
    <t>Сбруя конская</t>
  </si>
  <si>
    <t>Часы карманные</t>
  </si>
  <si>
    <t>Губка древесная</t>
  </si>
  <si>
    <t>Лошади</t>
  </si>
  <si>
    <t>Солома</t>
  </si>
  <si>
    <t>Торф</t>
  </si>
  <si>
    <t>Янтарь</t>
  </si>
  <si>
    <t>Ртуть</t>
  </si>
  <si>
    <t>Рога всякие и копыта</t>
  </si>
  <si>
    <t>Дрожжи</t>
  </si>
  <si>
    <t>в бутылках</t>
  </si>
  <si>
    <t>Мел белый очищенный</t>
  </si>
  <si>
    <t>Сети рыболовные</t>
  </si>
  <si>
    <t>Кружева всякие</t>
  </si>
  <si>
    <t>Мыло благовонное</t>
  </si>
  <si>
    <t>Сажа</t>
  </si>
  <si>
    <t>Фасоль, бобы и чечевица</t>
  </si>
  <si>
    <t>Крупа гречневая</t>
  </si>
  <si>
    <t>Пшено просяное</t>
  </si>
  <si>
    <t>Рис</t>
  </si>
  <si>
    <t>Мука пшеничная</t>
  </si>
  <si>
    <t>ржаная</t>
  </si>
  <si>
    <t>всякая прочая, кроме картофельной</t>
  </si>
  <si>
    <t>Прочий хлеб, особо непоименов.</t>
  </si>
  <si>
    <t>Итого хлеба</t>
  </si>
  <si>
    <t>Хлеб необмолоченный</t>
  </si>
  <si>
    <t>Картофель</t>
  </si>
  <si>
    <t>Крахмал и декстрин</t>
  </si>
  <si>
    <t>Вермишель и макароны</t>
  </si>
  <si>
    <t>Соль поваренная</t>
  </si>
  <si>
    <t>а</t>
  </si>
  <si>
    <t>б</t>
  </si>
  <si>
    <t>Овощи свежие</t>
  </si>
  <si>
    <t>Зеленый горошек сушеный</t>
  </si>
  <si>
    <t>Овощи сушеные, соленые и моченые</t>
  </si>
  <si>
    <t>Фрукты свежие, моченые и соленые</t>
  </si>
  <si>
    <t>Ягоды свежие, моченые и соленые</t>
  </si>
  <si>
    <t>Изюм</t>
  </si>
  <si>
    <t>Ягоды сухие всякие</t>
  </si>
  <si>
    <t>Мясо свежее всякое, кроме свинины</t>
  </si>
  <si>
    <t>Свинина свежая</t>
  </si>
  <si>
    <t>в</t>
  </si>
  <si>
    <t>Дичь битая</t>
  </si>
  <si>
    <t>Свиное комковое сало</t>
  </si>
  <si>
    <t>Итого мяса</t>
  </si>
  <si>
    <t>Бульон и мясной экстракт</t>
  </si>
  <si>
    <t>Сыр коровий</t>
  </si>
  <si>
    <t>Свеклосахарная черная патока (мелясса)</t>
  </si>
  <si>
    <t>Патока картофельная</t>
  </si>
  <si>
    <t>Пряники и разные печенья</t>
  </si>
  <si>
    <t>Грибы свежие</t>
  </si>
  <si>
    <t>сушеные</t>
  </si>
  <si>
    <t>всякая, кроме красной</t>
  </si>
  <si>
    <t>маринованная и консервиров.</t>
  </si>
  <si>
    <t>соленая и копченая: сельдь</t>
  </si>
  <si>
    <t>аа</t>
  </si>
  <si>
    <t>аб</t>
  </si>
  <si>
    <t>Географические карты и атласы (в т.ч. и в корешковых переплетах)</t>
  </si>
  <si>
    <t>Ноты (в т.ч. и в корешковых переплетах)</t>
  </si>
  <si>
    <t>Книги и повременные издания на иностр.яз., в т.ч. заключающие в тексте или приложении к нему: ноты, карты, чертежи, гравюры и рисунки; параллельные словари с русским текстом (в т.ч. и в корешковых переплетах)</t>
  </si>
  <si>
    <t>Олеографии, гравюры, эстампы, рисунки и т.п., составляющие копии с картин русских художников (в т.ч. и в корешковых переплетах)</t>
  </si>
  <si>
    <t>Книги и всякие издания, печатанные за границею на рус.яз., за исключением параллельных словарей (в т.ч. в корешковых переплетах)</t>
  </si>
  <si>
    <t>1а-д</t>
  </si>
  <si>
    <t>Хлопчатая бумага сырец, х/б концы</t>
  </si>
  <si>
    <t>Ласточник, торфяная вата и др. поименов. в п.3 материалы в котонизированном виде</t>
  </si>
  <si>
    <t>Хлопок трепаный, кардованный; бумажная вата и проч.; х/б очески всякие – некрашеные</t>
  </si>
  <si>
    <t>2а и Пр.:а-б</t>
  </si>
  <si>
    <t>от №38 до №60 не включая последнего – суровая, в т.ч. канаты и веревки из бумажной пряжи, тяжники (сельфакторные веревки)</t>
  </si>
  <si>
    <t>Пряжа крученая в 2 конца и более, на деревян.катушках, изготовл. из простой пряжи, ниже №60 (английск. обознач.)</t>
  </si>
  <si>
    <t>Общ.Пр.2:183:1-6</t>
  </si>
  <si>
    <t>Пряжа бумажная, содержащая примесь шелка или мишуры (равно золота и серебра) не свыше 20% общего веса всех входящих в пряжу материалов</t>
  </si>
  <si>
    <t>содержащая примесь шелка и проч.</t>
  </si>
  <si>
    <t>Пр./183, 5в</t>
  </si>
  <si>
    <t>Пр./183, 6в</t>
  </si>
  <si>
    <t>2-4</t>
  </si>
  <si>
    <t>Общ.Пр.4в:187-189</t>
  </si>
  <si>
    <t>Общ.Пр.8а:187-189</t>
  </si>
  <si>
    <t>Общ.Пр.8б:187-189</t>
  </si>
  <si>
    <t>Бечева (шпагат) из манильской пеньки или из сайсла для жней, сноповязалок и проч.</t>
  </si>
  <si>
    <t>Мешки джутовые и холстинные; грубые мешочные и упаковочные джутовые ткани</t>
  </si>
  <si>
    <t>1 и Общ.Пр.4в и 8а-б</t>
  </si>
  <si>
    <t>2 и Общ.Пр.4в и 8а-б</t>
  </si>
  <si>
    <t>3 и Общ.Пр.4в и 8а-б</t>
  </si>
  <si>
    <t>тик для матрацев и мебельный; ковровые, мебельные и т.п. тяжелые ткани (в т.ч. с примесью шелка и проч. или отделанные шелком и проч., подрубленные)</t>
  </si>
  <si>
    <t>коломенка, сатин, рогож., дрель, кутиль и т.п. ткани для одежды  (в т.ч. с примесью шелка и проч. или отделанные шелком и проч., обрубленные)</t>
  </si>
  <si>
    <t>скатерти, салфетки и полотенца (в т.ч. с примесью шелка и проч. или отделанные шелком и проч., обрубленные)</t>
  </si>
  <si>
    <t>а  и Общ.Пр.4в и 8а-б</t>
  </si>
  <si>
    <t>б и Общ.Пр.4в и 8</t>
  </si>
  <si>
    <t>в и Общ.Пр.</t>
  </si>
  <si>
    <t>б и Общ.Пр.</t>
  </si>
  <si>
    <t>а  и Общ.Пр.</t>
  </si>
  <si>
    <t>е и Общ.Пр.</t>
  </si>
  <si>
    <t>а-б и Общ.Пр.</t>
  </si>
  <si>
    <t>196 и Общ.Пр.</t>
  </si>
  <si>
    <t>а и Общ.Пр.</t>
  </si>
  <si>
    <t>б/200а и Общ.Пр.</t>
  </si>
  <si>
    <t>Полотна: льняные, пеньковые и из др.волокнист.материалов, поименов в ст.179,3, кроме тканей, указанных в ст.192: суровые, вываренные, беленые, крашеные, набивные и пестротканые (в т.ч. с примесью шелка и проч. или отделанные шелком и проч., а также обрубленные)</t>
  </si>
  <si>
    <t>Носовые платки полотняные и из др. материалов, указ. в ст.179,3 (в т.ч. обрубленные, с примесью шелка и проч., отделанные шелком и проч.)</t>
  </si>
  <si>
    <t>Изделия разные из парусного полотна (в т.ч. с примесью шелка и проч., отделанные шелком и проч. и обрубленные)</t>
  </si>
  <si>
    <t>Вощанка и клеенка всякая, кроме шелковой, и изделия из нее (в т.ч. отделанные шелком и проч., обрубленные); полотно, загрунтованное краской</t>
  </si>
  <si>
    <t>Итого джутовых, пеньковых и льняных изделий</t>
  </si>
  <si>
    <t>Пряности</t>
  </si>
  <si>
    <t>желтый</t>
  </si>
  <si>
    <t>Сахар рафинад</t>
  </si>
  <si>
    <t>леденец</t>
  </si>
  <si>
    <t>Итого сахара</t>
  </si>
  <si>
    <t>более 12 кв.аршин</t>
  </si>
  <si>
    <t>Бумажный бархат, плис и плисовые ленты, хотя бы узорчатые</t>
  </si>
  <si>
    <t>Общ.Пр.4в:188</t>
  </si>
  <si>
    <t>Общ.Пр.4в:189</t>
  </si>
  <si>
    <t>Бумажные ткани, содержащие примесь шелка или мишуры (равно золота и серебра) не свыше 20% (10%) общего количества нитей основы и утка</t>
  </si>
  <si>
    <t>Общ.Пр.8а:188</t>
  </si>
  <si>
    <t>Общ.Пр.8а:189</t>
  </si>
  <si>
    <t>Общ.Пр.8б:188</t>
  </si>
  <si>
    <t>Общ.Пр.8б:189</t>
  </si>
  <si>
    <t>Бумажные платки, салфетки, скатерти, одеяла и другие подобные изделия, – отделанные (но не вышитые) шелком, мишурою (равно золотом и серебром), кружевами, тюлем всяким и прочими материалами</t>
  </si>
  <si>
    <t>Бумажные платки, салфетки, скатерти, одеяла, гардины, шторы и другие подобные изделия, – обрубленные, но без отделки</t>
  </si>
  <si>
    <t>Итого хлопчатобумажных тканей</t>
  </si>
  <si>
    <t>Канаты, веревки и бечевки из материалов, в ст.179,3 указанных, смоленые и несмоленые</t>
  </si>
  <si>
    <t>те же – обрубленные</t>
  </si>
  <si>
    <t>Половики-дорожки из джуты, манильской пеньки и т.п. материалов</t>
  </si>
  <si>
    <t>Ткани из джуты, льна, пеньки и др. указанн. в п.179,3 материалов, кроме тканей, поименов в ст.191 и 193:</t>
  </si>
  <si>
    <t>одеяла, гардины и проч. – обрубленные</t>
  </si>
  <si>
    <t>отделанные шелком и проч.</t>
  </si>
  <si>
    <t>Пр.4</t>
  </si>
  <si>
    <t>Общ.Пр.8а</t>
  </si>
  <si>
    <t>Общ.Пр.4в</t>
  </si>
  <si>
    <t>Общ.Пр.8б</t>
  </si>
  <si>
    <t>те же – отделанные шелком и проч.</t>
  </si>
  <si>
    <t>те же – с примесью шелка и проч.</t>
  </si>
  <si>
    <t>Полотно парусное</t>
  </si>
  <si>
    <t>Брезенты</t>
  </si>
  <si>
    <t>Брезенты обрубленные</t>
  </si>
  <si>
    <t>те же – обрубленные, но без отделки</t>
  </si>
  <si>
    <t>те же – отделанные мишурою и проч.</t>
  </si>
  <si>
    <t>Пеньковые и бумажные приводные ремни</t>
  </si>
  <si>
    <t>Пеньковые рукава для пожарных труб; пеньковые ведра</t>
  </si>
  <si>
    <t>Изделия разные из клеенки – обрубленные</t>
  </si>
  <si>
    <t>Пр.</t>
  </si>
  <si>
    <t>Полотнища для сноповязалок и сортировок</t>
  </si>
  <si>
    <t>салфетки, скатерти и проч. – обрубленные</t>
  </si>
  <si>
    <t>Итого шелковых и полушелковых изделий</t>
  </si>
  <si>
    <t>Отдельные части экипажей, кроме велосипедных:</t>
  </si>
  <si>
    <t>кузова, колеса, фонари и проч., кроме осей и рессор</t>
  </si>
  <si>
    <t>оси экипажные с герметически закрываемыми колпаками</t>
  </si>
  <si>
    <t>Части велосипедов, во всяком виде</t>
  </si>
  <si>
    <t>Автомобили в 4 места и более</t>
  </si>
  <si>
    <t>менее чем в 4 места</t>
  </si>
  <si>
    <t>Автомобили-платформы и станы автомобилей</t>
  </si>
  <si>
    <t>7в</t>
  </si>
  <si>
    <t>Двухколесные мотоциклеты</t>
  </si>
  <si>
    <t>7г</t>
  </si>
  <si>
    <t>7д</t>
  </si>
  <si>
    <t>7е</t>
  </si>
  <si>
    <t>Итого экипажей</t>
  </si>
  <si>
    <t>Пассажирские вагоны 2-го класса</t>
  </si>
  <si>
    <t>для электрич.железных дорог – большие</t>
  </si>
  <si>
    <t>Итого вагонов для железных дорог</t>
  </si>
  <si>
    <t>100-1500 тонн</t>
  </si>
  <si>
    <t>Пр.3а</t>
  </si>
  <si>
    <t>речные, озерные и для Каспийского моря непаровые</t>
  </si>
  <si>
    <t>паровые</t>
  </si>
  <si>
    <t>для работы в приморских портах:</t>
  </si>
  <si>
    <t>буксирные пароходы</t>
  </si>
  <si>
    <t>баржи непаровые</t>
  </si>
  <si>
    <t>баржи паровые</t>
  </si>
  <si>
    <t>плавучие краны непаровые</t>
  </si>
  <si>
    <t>плавучие краны паровые</t>
  </si>
  <si>
    <t>Итого судов железных</t>
  </si>
  <si>
    <t>Суда деревянные речные и морские непаровые</t>
  </si>
  <si>
    <t>Итого судов деревянных</t>
  </si>
  <si>
    <t>Итого товаров по группе VII-й</t>
  </si>
  <si>
    <t>беспошлинно, для фабрик</t>
  </si>
  <si>
    <t>шерстяное, обрезки шерстяные и проч.</t>
  </si>
  <si>
    <t>Бумажная масса, приготовл.механическим способом (древесная масса):</t>
  </si>
  <si>
    <t>сухая, содержащая менее 50% воды</t>
  </si>
  <si>
    <t>Обрезки бумажные и макулатура</t>
  </si>
  <si>
    <t>Итого бумажной массы</t>
  </si>
  <si>
    <t>Картон древесный, некрашеный, в листах</t>
  </si>
  <si>
    <t>Шелковые: тканые платки, материи, в т.ч. футляры (кр.поимен. в ст.196), ленты, тесьмы; газ для мельничных сит, кутня и шам-аладжа; шелковые и и полушелковые: бархат, плюш, синель; изд. из искусств.шелка (в т.ч. изд. обрубленные, отделанные мишурою и проч.)</t>
  </si>
  <si>
    <t>Фуляры шелковые, печатные или набитые по полотну, в кусках и платках (в т.ч. изд. обрубленные, отделанные мишурою и проч.)</t>
  </si>
  <si>
    <t>Полушелковые: бархат и плюш, ленты бархатные и плюшевые и проч. – не содержащие шелка или бур-де-суа ни в основе, ни в утке и проч. (в т.ч. изд. обрубленные, отделанные мишурою и проч.)</t>
  </si>
  <si>
    <t>Полушелковые: тканые платки, материи, ленты, тесьмы; вощанка и клеенка шелковые (в т.ч. изд. обрубленные, отделанные мишурою и проч.)</t>
  </si>
  <si>
    <t>Шерстяной войлок или войлочные материи из чистой шерсти или с примесью бумаги – для фабрик и заводов</t>
  </si>
  <si>
    <t>Войлоки и войлочные материи всякие, особо непоименов. предметы, изготовленные вырезанием из войлока (в т.ч. обрубленные, отделанные мишурою и проч.)</t>
  </si>
  <si>
    <t>Войлоки и войлочные материи и проч. – набивные (в т.ч. изд. обрубленные, отделанные шелком и проч.)</t>
  </si>
  <si>
    <t>199-203</t>
  </si>
  <si>
    <t>1а:а-б</t>
  </si>
  <si>
    <t>1б:а-б</t>
  </si>
  <si>
    <t>1в:а-в</t>
  </si>
  <si>
    <t>1в:г-д</t>
  </si>
  <si>
    <t>шелковые</t>
  </si>
  <si>
    <t>полушелковые</t>
  </si>
  <si>
    <t>бумажные</t>
  </si>
  <si>
    <t>Шнурки, тесьмы басонные, аграманты, бахрома, кисти, гарнитуры и др.плетеные изделия:</t>
  </si>
  <si>
    <t>Общ.Пр.6</t>
  </si>
  <si>
    <t>1 и Общ.Пр.</t>
  </si>
  <si>
    <t>2 и Общ.Пр.</t>
  </si>
  <si>
    <t>Тюль, кроме шелкового, в кусках и отдельных отрезках: бумажный, гардинный узорчатый (не вышитый и без накладок) (в т.ч. изд. с примесью шелка и проч., обрубленные, отделанные шелком и проч.)</t>
  </si>
  <si>
    <t>Тюль всякий, кроме особо поименов. (в т.ч. изделия обрубленные, с отделкою шелком и проч.)</t>
  </si>
  <si>
    <t>Кружева и кружевные изделия шелковые и с примесью шелка (в т.ч. отделанные шелком и проч.)</t>
  </si>
  <si>
    <t>вышитые другими материалами</t>
  </si>
  <si>
    <t>Вышивки, вышитые ткани и тюль (в т.ч. обрубленные, отделанные шелком и проч.)</t>
  </si>
  <si>
    <t>Дамские шляпки и др. головные уборы, с отделкою из лент, цветов и проч.</t>
  </si>
  <si>
    <t>Пр.56</t>
  </si>
  <si>
    <t>Колпаки для шляп – из пуши и шерсти, крашеные и некрашеные, без всяк. признаков формовки их в шляпы</t>
  </si>
  <si>
    <t>Зонтики всякие, шелковые и полушелковые – с отделкою обтяжки (кружевами, лентами и проч.)</t>
  </si>
  <si>
    <t>Перья и шкурки птиц ценных пород в сыром виде</t>
  </si>
  <si>
    <t>Изделия из стекляруса, бисера и бус, хотя бы с примесью других материалов</t>
  </si>
  <si>
    <t>Вещи галантерейные и туалетные, особо непоименов., ценные, в состав которых входят шелк, алюминий, черепаха и проч.</t>
  </si>
  <si>
    <t>Вещи галантерейные – простые и проч.</t>
  </si>
  <si>
    <t>1и2</t>
  </si>
  <si>
    <t>тряпичный, соломенн. и всякий другой, кроме особо поимен., в листах, полосках, карточках, хотя бы крашен. в массе; карты для жакардовых станков несатинированные</t>
  </si>
  <si>
    <t>Кровельный толь просмоленный</t>
  </si>
  <si>
    <t>Бумага битая (папье-маше и картон-пьер) не в деле</t>
  </si>
  <si>
    <t>Картон всякий, в литерах "а" и "б" поименов., в ролях</t>
  </si>
  <si>
    <t>Трубочки для навертывания пряжи</t>
  </si>
  <si>
    <t>1гб</t>
  </si>
  <si>
    <t>1гв</t>
  </si>
  <si>
    <t>Изделия из картона и бумаги битой, кроме особо поименов., хотя бы лакированные</t>
  </si>
  <si>
    <t>Бристольский картон (папка), весом в 650г и менее в 1кв.м; брист.картон всякий с водяными знаками, прессованн.рисунк. и узорами, или в полосках и карточках</t>
  </si>
  <si>
    <t>Бумага оберточная из одного вареного дерева</t>
  </si>
  <si>
    <t>подклеенная редкою тканью, холстом или миткалем</t>
  </si>
  <si>
    <t>Тетрадки, хотя бы в обложке, но без переплета</t>
  </si>
  <si>
    <t>Бумага графленая</t>
  </si>
  <si>
    <t>Воротнички, рукавчики, манишки из бумаги и проч.</t>
  </si>
  <si>
    <t>Бумага, поименов. в литере "б", со всякими водяными знаками</t>
  </si>
  <si>
    <t>Обои бумажные и бордюры к ним</t>
  </si>
  <si>
    <t>Растительный пергамент и пергамин</t>
  </si>
  <si>
    <t>Калька бумажная и коленкоровая</t>
  </si>
  <si>
    <t>2да</t>
  </si>
  <si>
    <t>2дб</t>
  </si>
  <si>
    <t>Бумага, пропитанная воском, парафином и другими подобными составами</t>
  </si>
  <si>
    <t>Папиросная бумага белая и цветная (в книжках и кругах)</t>
  </si>
  <si>
    <t>светочувствительная</t>
  </si>
  <si>
    <t>Почтовые конверты</t>
  </si>
  <si>
    <t>Коконы шелковые</t>
  </si>
  <si>
    <t>Шелковые отбросы и шелковая рвань всякая – нечесаные</t>
  </si>
  <si>
    <t>Шелковая вата или отбросы расчесанн., некрашеные и крашеные</t>
  </si>
  <si>
    <t>Шелк сырец или греж</t>
  </si>
  <si>
    <t>крашеные; хлопок крашеный</t>
  </si>
  <si>
    <t>Вата гигроскопическая и антисептическая</t>
  </si>
  <si>
    <t>Итого волокнистых материалов</t>
  </si>
  <si>
    <t>Бумажная пряжа:</t>
  </si>
  <si>
    <t>низших №№, ниже №38 англ.обознач. – суровая</t>
  </si>
  <si>
    <t>крашеная в адрианоп. красный цвет</t>
  </si>
  <si>
    <t>беленая, крашеная и мерсеризованная</t>
  </si>
  <si>
    <t>канаты и веревки из бумажной пряжи</t>
  </si>
  <si>
    <t>Пр.а</t>
  </si>
  <si>
    <t>тяжники (сельфакторные веревки)</t>
  </si>
  <si>
    <t>Пр.б</t>
  </si>
  <si>
    <t>от №60 до №80 включит. – суровая</t>
  </si>
  <si>
    <t>высших №№, выше №80 – суровая</t>
  </si>
  <si>
    <t>№60-80</t>
  </si>
  <si>
    <t>всякая, окрашенная не в массе с одной или двух сторон, кроме особо поименов.</t>
  </si>
  <si>
    <t>Итого воска</t>
  </si>
  <si>
    <t>всякие другие</t>
  </si>
  <si>
    <t>Фитили для лампад и ночников с принадлежностями</t>
  </si>
  <si>
    <t>всякие другие и факелы</t>
  </si>
  <si>
    <t>мокросоленые</t>
  </si>
  <si>
    <t>Обрезки невыделанных кож</t>
  </si>
  <si>
    <t>Сафьян</t>
  </si>
  <si>
    <t>Кожи выделанные большие, без тисненых узоров, крашеные и некрашеные</t>
  </si>
  <si>
    <t>Пергамент</t>
  </si>
  <si>
    <t>Лакированные кожи большие</t>
  </si>
  <si>
    <t>Итого кож выделанных</t>
  </si>
  <si>
    <t>Шкуры куньи</t>
  </si>
  <si>
    <t>опоссума и кенгуру, некрашеные</t>
  </si>
  <si>
    <t>енота, хорька, белки – невыделанные и некрашеные; котиковые невыщипанные</t>
  </si>
  <si>
    <t>каракулевые, невыделанные и некрашеные</t>
  </si>
  <si>
    <t>бараньи прочие, невыделанные и некрашеные</t>
  </si>
  <si>
    <t>козьи, невыделанные и некрашеные</t>
  </si>
  <si>
    <t>шевро, без волоса, невыделанные</t>
  </si>
  <si>
    <t>3г</t>
  </si>
  <si>
    <t>привезенные на росс.судах в порты Арханг.губ. жителями оной:</t>
  </si>
  <si>
    <t>лисьи и куньи</t>
  </si>
  <si>
    <t>каракулевые, выделанные или крашеные</t>
  </si>
  <si>
    <t>лисьи, кроме особо поименов., выделанные или крашеные</t>
  </si>
  <si>
    <t>Хвосты выхухольи и беличьи, во всяком виде</t>
  </si>
  <si>
    <t>Шкуры лисьи, кроме особо поименов., невыделанные и некрашеные</t>
  </si>
  <si>
    <t>5аа</t>
  </si>
  <si>
    <t>5аб</t>
  </si>
  <si>
    <t>5ба</t>
  </si>
  <si>
    <t>5бб</t>
  </si>
  <si>
    <t>опоссума, крашеные</t>
  </si>
  <si>
    <t>Кожи всякие, скроенные для обуви и мелких изделий</t>
  </si>
  <si>
    <t>Перчатки кожаные всякие</t>
  </si>
  <si>
    <t>скроенные, но не сшитые</t>
  </si>
  <si>
    <t>Детские игрушки всякие, за исключением относящихся к п.3 сей статьи</t>
  </si>
  <si>
    <t>1-3</t>
  </si>
  <si>
    <t>Зажигательные машинки, заменяющие спички</t>
  </si>
  <si>
    <t>По Европейской границе (со включением Черноморской границы Кавказского края)</t>
  </si>
  <si>
    <t>Инструменты ручные для ремесел, художеств, фабрик и заводов: напилки, рашпили, клуппы, метчики и плашки; остовы для напилков без насечки</t>
  </si>
  <si>
    <t>1а:аα и бα</t>
  </si>
  <si>
    <t>Шерстяные очески</t>
  </si>
  <si>
    <t>обрезки</t>
  </si>
  <si>
    <t>Пуша козья, в сыром виде</t>
  </si>
  <si>
    <t>Итого шерсти</t>
  </si>
  <si>
    <t>с возвратом пошлин:</t>
  </si>
  <si>
    <t>крашен. в адриан.цв.</t>
  </si>
  <si>
    <t>Цемент</t>
  </si>
  <si>
    <t>Известь</t>
  </si>
  <si>
    <t>Драгоценные и полудрагоценные камни</t>
  </si>
  <si>
    <t>Шлаки от железоделат. производства</t>
  </si>
  <si>
    <t>Уголь каменный и кокс</t>
  </si>
  <si>
    <t>древесный</t>
  </si>
  <si>
    <t>152-154</t>
  </si>
  <si>
    <t>Смола древесная</t>
  </si>
  <si>
    <t>Гудрон, асфальт</t>
  </si>
  <si>
    <t>марганцевая</t>
  </si>
  <si>
    <t>Руды медные</t>
  </si>
  <si>
    <t>свинцовые</t>
  </si>
  <si>
    <t>прочие, особо непоименов.</t>
  </si>
  <si>
    <t>Отбросы металлические</t>
  </si>
  <si>
    <t>ба</t>
  </si>
  <si>
    <t>бб</t>
  </si>
  <si>
    <t>бв</t>
  </si>
  <si>
    <t>бг</t>
  </si>
  <si>
    <t>в лому</t>
  </si>
  <si>
    <t>Сталь в лому</t>
  </si>
  <si>
    <t>Сталь прочих сортов</t>
  </si>
  <si>
    <t>Итого металлов не в деле</t>
  </si>
  <si>
    <t>Нефть сырая</t>
  </si>
  <si>
    <t>Вазелин, парафин и т.п.</t>
  </si>
  <si>
    <t>очищенные</t>
  </si>
  <si>
    <t>Терпентин</t>
  </si>
  <si>
    <t>Кора древесная (дубло)</t>
  </si>
  <si>
    <t>Дубильные вещества, особо непоименов.</t>
  </si>
  <si>
    <t>Красильные глины</t>
  </si>
  <si>
    <t>Красильные вещества, особо непоименов.</t>
  </si>
  <si>
    <t>Лаки всякие</t>
  </si>
  <si>
    <t>Сантонин</t>
  </si>
  <si>
    <t>Ликоподий или семя плаунное</t>
  </si>
  <si>
    <t>Сивушное масло</t>
  </si>
  <si>
    <t>Химич. и фармацевт. прод., особо непоименов.</t>
  </si>
  <si>
    <t>Клей осетровый, белужий и стерляжий</t>
  </si>
  <si>
    <t>Масло конопляное</t>
  </si>
  <si>
    <t>анисовое</t>
  </si>
  <si>
    <t>Прочие растительные масла</t>
  </si>
  <si>
    <t>Резина в плитах</t>
  </si>
  <si>
    <t>Кишки и желудки скотские</t>
  </si>
  <si>
    <t>Каучуковые отбросы</t>
  </si>
  <si>
    <t>Прочие сырые и полуобработ. материалы</t>
  </si>
  <si>
    <t>Итого сырых и полуобработанных материалов</t>
  </si>
  <si>
    <t>Гуси живые</t>
  </si>
  <si>
    <t>Птица домашняя живая</t>
  </si>
  <si>
    <t>Крупный рогатый скот</t>
  </si>
  <si>
    <t>Поросята</t>
  </si>
  <si>
    <t>Бараны и овцы</t>
  </si>
  <si>
    <t>Итого скота</t>
  </si>
  <si>
    <t>Раки речные живые</t>
  </si>
  <si>
    <t>Рыба живая</t>
  </si>
  <si>
    <t>Итого животных</t>
  </si>
  <si>
    <t>Черепица из глины</t>
  </si>
  <si>
    <t>Гипсовые изделия</t>
  </si>
  <si>
    <t>Гончарные изделия простые</t>
  </si>
  <si>
    <t>для украшения комнат</t>
  </si>
  <si>
    <t>Фарфоровые изделия</t>
  </si>
  <si>
    <t>Изделия из стекла</t>
  </si>
  <si>
    <t>Зеркала</t>
  </si>
  <si>
    <t>Зеркальные стекла</t>
  </si>
  <si>
    <t>Серебро в изделиях</t>
  </si>
  <si>
    <t>С возвратом пошлин:</t>
  </si>
  <si>
    <t>посеребренные</t>
  </si>
  <si>
    <t>Канительные изделия серебр. и посеребр.</t>
  </si>
  <si>
    <t>позолоченные</t>
  </si>
  <si>
    <t>Железные изделия</t>
  </si>
  <si>
    <t>Стальные изделия</t>
  </si>
  <si>
    <t>Жестяные изделия</t>
  </si>
  <si>
    <t>Машины и части их</t>
  </si>
  <si>
    <t>Инструменты для ремесел</t>
  </si>
  <si>
    <t>Итого металлических изделий</t>
  </si>
  <si>
    <t>Столярная работа</t>
  </si>
  <si>
    <t>Токарная и резная работа</t>
  </si>
  <si>
    <t>Бочарная работа</t>
  </si>
  <si>
    <t>Деревянные изделия, особо непоименов.</t>
  </si>
  <si>
    <t>Итого деревянных изделий</t>
  </si>
  <si>
    <t>прочие изделия</t>
  </si>
  <si>
    <t>оберточная</t>
  </si>
  <si>
    <t>Картон</t>
  </si>
  <si>
    <t>Гильзы папиросные</t>
  </si>
  <si>
    <t>Мочальные кули</t>
  </si>
  <si>
    <t>Изделия из волоса и щетины</t>
  </si>
  <si>
    <t>Обувь всякая, кроме резиновой</t>
  </si>
  <si>
    <t>Кожаные изделия, особо непоименов.</t>
  </si>
  <si>
    <t>Веревки</t>
  </si>
  <si>
    <t>Бечевки</t>
  </si>
  <si>
    <t>суровые</t>
  </si>
  <si>
    <t>беленые</t>
  </si>
  <si>
    <t>Сбруя конская с принадлежностями; седельно-шорные изделия; хлысты из ремешков</t>
  </si>
  <si>
    <t>Глицерин, щелок глицериновый</t>
  </si>
  <si>
    <t>123 и 124</t>
  </si>
  <si>
    <t>Рыбий жир и другие жиры животного происхождения</t>
  </si>
  <si>
    <t>126-130</t>
  </si>
  <si>
    <t>Коконы, шелк-сырец и пряденый; шелковые очески и т.п.</t>
  </si>
  <si>
    <t>131-144</t>
  </si>
  <si>
    <t>Шерсть в сыром виде</t>
  </si>
  <si>
    <t>Бумажная пряжа</t>
  </si>
  <si>
    <t>147-149</t>
  </si>
  <si>
    <t>Глина, известь, мел и алебастр</t>
  </si>
  <si>
    <t>Камень простой (в т.ч. дикий для мощения улиц)</t>
  </si>
  <si>
    <t>Асбест</t>
  </si>
  <si>
    <t>особо непоименов. и огарки кислотные</t>
  </si>
  <si>
    <t>всякая прочая и отбросы металлические</t>
  </si>
  <si>
    <t>Чугун</t>
  </si>
  <si>
    <t>165-167</t>
  </si>
  <si>
    <t>Железо</t>
  </si>
  <si>
    <t>168а и 169б</t>
  </si>
  <si>
    <t>170-171</t>
  </si>
  <si>
    <t>Медь</t>
  </si>
  <si>
    <t>172,174б</t>
  </si>
  <si>
    <t>Прочие металлы, не в деле</t>
  </si>
  <si>
    <t>Легкие нефтяные масла (бензин, газолин)</t>
  </si>
  <si>
    <t>Керосин и т.п. осветительные нефтяные масла</t>
  </si>
  <si>
    <t>смазочные масла</t>
  </si>
  <si>
    <t>175,176,181</t>
  </si>
  <si>
    <t>Нефть сырая и прочие продукты из нее</t>
  </si>
  <si>
    <t>Итого нефти и нефтяных продуктов</t>
  </si>
  <si>
    <t>182-183</t>
  </si>
  <si>
    <t>Скипидар и терпентин</t>
  </si>
  <si>
    <t>184-185</t>
  </si>
  <si>
    <t>186-188</t>
  </si>
  <si>
    <t>Спорынья (рожки хлебные)</t>
  </si>
  <si>
    <t>е,ж,з</t>
  </si>
  <si>
    <t>Клей рыбий</t>
  </si>
  <si>
    <t>костяной, мездриный и т.п.</t>
  </si>
  <si>
    <t>Масло льняное</t>
  </si>
  <si>
    <t>195а,198в</t>
  </si>
  <si>
    <t>Быки и коровы</t>
  </si>
  <si>
    <t>205-206</t>
  </si>
  <si>
    <t>Мелкий скот</t>
  </si>
  <si>
    <t>Прочие животные, особо непоименов.</t>
  </si>
  <si>
    <t>209-212</t>
  </si>
  <si>
    <t>Кирпич, черепица и гончарные изделия</t>
  </si>
  <si>
    <t>213-214</t>
  </si>
  <si>
    <t>Фаянсовые и фарфоровые изделия</t>
  </si>
  <si>
    <t>215-217</t>
  </si>
  <si>
    <t>Стекло и стеклянные изделия</t>
  </si>
  <si>
    <t>218-219</t>
  </si>
  <si>
    <t>Изделия из драгоценных металлов</t>
  </si>
  <si>
    <t>220-222</t>
  </si>
  <si>
    <t>Канительные изделия всякие</t>
  </si>
  <si>
    <t>223-226</t>
  </si>
  <si>
    <t>Изделия из меди и ее сплавов</t>
  </si>
  <si>
    <t>227-231</t>
  </si>
  <si>
    <t>Изделия из чугуна, железа и сплавов, кроме особо поименов.</t>
  </si>
  <si>
    <t>233-234</t>
  </si>
  <si>
    <t>Прочие металлические изделия, особо непоименов.</t>
  </si>
  <si>
    <t>235-236а,б</t>
  </si>
  <si>
    <t>Плотничная и столярная работа</t>
  </si>
  <si>
    <t>в,г</t>
  </si>
  <si>
    <t>Резиновые изделия:</t>
  </si>
  <si>
    <t>б-г</t>
  </si>
  <si>
    <t>238-240 и 241б</t>
  </si>
  <si>
    <t>Бумага и изделия из нее, кроме гильз</t>
  </si>
  <si>
    <t>Рогожи и мочальные кули</t>
  </si>
  <si>
    <t>245-246</t>
  </si>
  <si>
    <t>а-в</t>
  </si>
  <si>
    <t>Канаты, веревки и бечевки</t>
  </si>
  <si>
    <t>247г-251</t>
  </si>
  <si>
    <t>Льняные и пеньковые изделия, кроме особо поименов.</t>
  </si>
  <si>
    <t>253-254</t>
  </si>
  <si>
    <t>Шерстяные ткани и т.п.</t>
  </si>
  <si>
    <t>257-260</t>
  </si>
  <si>
    <t>Бумажные ткани</t>
  </si>
  <si>
    <t>Предметы одеяния</t>
  </si>
  <si>
    <t>263-264</t>
  </si>
  <si>
    <t>Косметический товар</t>
  </si>
  <si>
    <t>Мыло обыкновенное</t>
  </si>
  <si>
    <t>267-269</t>
  </si>
  <si>
    <t>Галантерейные вещи, игрушки и канцелярские принадлежности</t>
  </si>
  <si>
    <t>Музыкальные инструменты: рояли, пианино и т.п.</t>
  </si>
  <si>
    <t>Инструменты математические, принадлежности электрич. установок и т.п.</t>
  </si>
  <si>
    <t>273-274</t>
  </si>
  <si>
    <t>Часовой товар всякий</t>
  </si>
  <si>
    <t>Велосипеды и мотоциклы</t>
  </si>
  <si>
    <t>Цистерны и вагоны железнодорожные</t>
  </si>
  <si>
    <t>281-283</t>
  </si>
  <si>
    <t>Картины, рисунки, гравюры и т.п.</t>
  </si>
  <si>
    <t>Книги</t>
  </si>
  <si>
    <t>Спички</t>
  </si>
  <si>
    <t>Цикорий всякий</t>
  </si>
  <si>
    <t>Прочие, особо непоименованные, семена</t>
  </si>
  <si>
    <t>Всего спирта, спиртных напитков и вин</t>
  </si>
  <si>
    <t>Уксус всякий (кроме туалетного) – в бочках и бочонках</t>
  </si>
  <si>
    <t>Воды минеральные, натуральные и искусственные, кроме особо поименов.</t>
  </si>
  <si>
    <t>Соль всякая поваренная, кроме особо поименов.</t>
  </si>
  <si>
    <t>Соль очищенная столовая, в мелких помещениях</t>
  </si>
  <si>
    <t>Мясо соленое, копченое, вяленое; колбасы</t>
  </si>
  <si>
    <t>Сыр</t>
  </si>
  <si>
    <t>Масло коровье и овечье</t>
  </si>
  <si>
    <t>Сардины в масле</t>
  </si>
  <si>
    <t>Икра</t>
  </si>
  <si>
    <t>Пр.1-3</t>
  </si>
  <si>
    <t>Пр.2</t>
  </si>
  <si>
    <t>Рыба соленая и копченая всякая (кроме сельдей)</t>
  </si>
  <si>
    <t>Сельди соленые и копченые, кроме нижепоименов.</t>
  </si>
  <si>
    <t>Треска и всякая другая рыба, сушеная и вяленая</t>
  </si>
  <si>
    <t>Рыба свежая, привезенная к Измаильской там. и Вилковской заст. в зимнее время – на санях</t>
  </si>
  <si>
    <t>Рыба с русских промыслов – в жест.коробках, привезенная чрез Архангельскую таможню</t>
  </si>
  <si>
    <t>Устрицы</t>
  </si>
  <si>
    <t>4а</t>
  </si>
  <si>
    <t>4б</t>
  </si>
  <si>
    <t>Пр1</t>
  </si>
  <si>
    <t>Пр4</t>
  </si>
  <si>
    <t>Пр2</t>
  </si>
  <si>
    <t>Пр3</t>
  </si>
  <si>
    <t>Итого рыбы, устриц, морских раков и проч.</t>
  </si>
  <si>
    <t>Молоко в натуральном виде</t>
  </si>
  <si>
    <t>Творог и сметана</t>
  </si>
  <si>
    <t>Мясо свежее всякое</t>
  </si>
  <si>
    <t>Дичь всякая</t>
  </si>
  <si>
    <t>Прочие, особо непоименов., съестные припасы</t>
  </si>
  <si>
    <t>Особо приготовленные кормовые средства для животных</t>
  </si>
  <si>
    <t>Кормовые средства для животных, представляющие отбросы</t>
  </si>
  <si>
    <t>Мелкий рогатый скот</t>
  </si>
  <si>
    <t>Птица домашняя всякая</t>
  </si>
  <si>
    <t>Боровы, свиньи и поросята</t>
  </si>
  <si>
    <t>Собаки</t>
  </si>
  <si>
    <t>Ослы</t>
  </si>
  <si>
    <t>Верблюды</t>
  </si>
  <si>
    <t>Мулы</t>
  </si>
  <si>
    <t>Пчелы живые</t>
  </si>
  <si>
    <t>Прочие животные всякого рода</t>
  </si>
  <si>
    <t>Итого товаров по группе I-й</t>
  </si>
  <si>
    <t>за</t>
  </si>
  <si>
    <t>зб</t>
  </si>
  <si>
    <t>к</t>
  </si>
  <si>
    <t>Фосфориты натуральные, немолотые</t>
  </si>
  <si>
    <t>Прочие природн.удобрительн.вещества (гуано, птичий помет); кость сырая всякая, кроме особо поименов.</t>
  </si>
  <si>
    <t>Томасовы шлаки немолотые</t>
  </si>
  <si>
    <t>Суперфосфаты</t>
  </si>
  <si>
    <t>Кость, обработан. серной кислотой; землеудобрит. компосты и пудреты всякие</t>
  </si>
  <si>
    <t>Кость жженая, костяная зола, костяной уголь</t>
  </si>
  <si>
    <t>Итого удобрительных веществ</t>
  </si>
  <si>
    <t>Сажа всякая</t>
  </si>
  <si>
    <t>Кость сырая молотая, фосфориты молотые</t>
  </si>
  <si>
    <t>Столярная, токарная и резная работа с украшениями из меди и пр., весом в штуке 3фунта и более</t>
  </si>
  <si>
    <t>Те же с украшениями  из меди и проч.</t>
  </si>
  <si>
    <t>Итого столярной, токарной и резной работы</t>
  </si>
  <si>
    <t>Сено во всяком виде</t>
  </si>
  <si>
    <t>Солома неочищенная</t>
  </si>
  <si>
    <t>Виноградные черенки и окоренившиеся виноградные лозы</t>
  </si>
  <si>
    <t>Семена свекловицы</t>
  </si>
  <si>
    <t>Семя кунжутное</t>
  </si>
  <si>
    <t>хлопчатниковое</t>
  </si>
  <si>
    <t>рициновое</t>
  </si>
  <si>
    <t>3д</t>
  </si>
  <si>
    <t>Копра</t>
  </si>
  <si>
    <t>Растения живые</t>
  </si>
  <si>
    <t>Растения и части растений, употребляемые в медицине</t>
  </si>
  <si>
    <t>Каменные орехи</t>
  </si>
  <si>
    <t>Луковицы, корни и корневища цветочных и декоративных растений</t>
  </si>
  <si>
    <t>Прочие резаные цветы и листья свеж., засушен., крашен.; букеты и венки из цветов, листьев и иных частей растений</t>
  </si>
  <si>
    <t>Шишки ворсильные</t>
  </si>
  <si>
    <t>Итого семян, растений и т.п.</t>
  </si>
  <si>
    <t>3е</t>
  </si>
  <si>
    <t>3ж</t>
  </si>
  <si>
    <t>3з</t>
  </si>
  <si>
    <t>4г</t>
  </si>
  <si>
    <t>4-Пр</t>
  </si>
  <si>
    <t>Шерстяные платки, салфетки, скатерти, одеяла и проч., – отделанные (но не вышитые) шелком, мишурою, кружевами и проч.</t>
  </si>
  <si>
    <t>Фески шерстяные, вышитые блестками и без них</t>
  </si>
  <si>
    <t>Итого шерстяных и полушерстяных изделий</t>
  </si>
  <si>
    <t>Вязаные изделия и басонная работа:</t>
  </si>
  <si>
    <t>прочие изделия шелковые</t>
  </si>
  <si>
    <t>прочие изделия полушелковые</t>
  </si>
  <si>
    <t>перчатки бумажные</t>
  </si>
  <si>
    <t>Всякие другие вязаные изделия</t>
  </si>
  <si>
    <t>Перчатки вязаные всякие, кроме бумажных</t>
  </si>
  <si>
    <t>1вд</t>
  </si>
  <si>
    <t>шелковые и полушелковые</t>
  </si>
  <si>
    <t>Общ.Пр.6:205,1вг</t>
  </si>
  <si>
    <t>Общ.Пр.6:205,2б</t>
  </si>
  <si>
    <t>Итого вязаных изделий и басонной работы</t>
  </si>
  <si>
    <t>Шторы и прочие изделия из тюля – обрубленные</t>
  </si>
  <si>
    <t>те же – отделанные шелком, кружевом и проч.</t>
  </si>
  <si>
    <t>то же – с примесью шелка и проч.</t>
  </si>
  <si>
    <t>Вышивки, вышитые ткани и тюль:</t>
  </si>
  <si>
    <t>всякие, кроме поименов в п.2, шелковые и полушелковые</t>
  </si>
  <si>
    <t>на шелковых и полушелковых тканях</t>
  </si>
  <si>
    <t>вышитые простыми материалами</t>
  </si>
  <si>
    <t>Ткани и тюль, шириною не менее 1 аршина, вышитые по одному краю, шириною не более 1 вершка:</t>
  </si>
  <si>
    <t>вышитые шелком, золотом, серебром, мишурою</t>
  </si>
  <si>
    <t>платки, гардины и т.п. изделия – обрубленные</t>
  </si>
  <si>
    <t>Итого товаров по группе IX-й</t>
  </si>
  <si>
    <t>Белье из х/б, льняных и шерстяных тканей всякое, с метками, но без всяких др. украшений и отделки</t>
  </si>
  <si>
    <t>Белье (кроме шелкового и полушелкового), с отделкою кружевом, прошивкою и т.п., а равно вышитое</t>
  </si>
  <si>
    <t>Платье мужское:</t>
  </si>
  <si>
    <t>бумажное, льняное и пеньковое</t>
  </si>
  <si>
    <t>из шерстяных тканей</t>
  </si>
  <si>
    <t>Женское и детское платье и пр., кроме особо поименов., из тканей всяких, кроме шелк. и полушелк., без отделки, указанной в литере "б"</t>
  </si>
  <si>
    <t>отделанное лентами, бархатом, мехом и проч.</t>
  </si>
  <si>
    <t>из двух и более тканей, из коих одна полушелковая или шелковая и проч.</t>
  </si>
  <si>
    <t>Предметы одеяния, кроме особо поименов., из бархата, полубархата, шелковых и полушелковых тканей и проч.</t>
  </si>
  <si>
    <t>Пр.56,2</t>
  </si>
  <si>
    <t>Пр.56,5аа</t>
  </si>
  <si>
    <t>Пр.56,5аб</t>
  </si>
  <si>
    <t>Итого белья и платья</t>
  </si>
  <si>
    <t>Шляпы пуховые, полупуховые и войлочные, и из разных тканей, в готовом и подготовленном виде</t>
  </si>
  <si>
    <t>Шляпы кожаные и лакированные</t>
  </si>
  <si>
    <t>Фуражки всякие без меха</t>
  </si>
  <si>
    <t>Итого шляп и фуражек</t>
  </si>
  <si>
    <t>без отделки</t>
  </si>
  <si>
    <t>Зонтики, кроме шелковых и полушелковых, с отделкою обтяжки (кружевами, лентами и проч.)</t>
  </si>
  <si>
    <t>без отделки, обтянутые бумажными тканями</t>
  </si>
  <si>
    <t>без отделки, обтянутые другими тканями</t>
  </si>
  <si>
    <t>Пр.2ба</t>
  </si>
  <si>
    <t>Пр.2бб</t>
  </si>
  <si>
    <t>с ручками, подходящими под определение изделий, поименов. в ст.215,1</t>
  </si>
  <si>
    <t>с ручкою, подходящею под определение изделий, поименов. в ст.215,1</t>
  </si>
  <si>
    <t>Итого зонтиков</t>
  </si>
  <si>
    <t>всякие металлические, кроме золотых, серебряных и платиновых; всякие льняные, бумажные, шерстяные и шелковые</t>
  </si>
  <si>
    <t>фарфоровые и фарфороподобные</t>
  </si>
  <si>
    <t>стеклянные</t>
  </si>
  <si>
    <t>Фрукты и ягоды сухие:</t>
  </si>
  <si>
    <t>прочие фрукты и ягоды сухие</t>
  </si>
  <si>
    <t>Орехи всякие, кроме особо поименов.; кокосы, каштаны</t>
  </si>
  <si>
    <t>Миндаль в шелухе и без шелухи</t>
  </si>
  <si>
    <t>Фисташки в шелухе и без шелухи</t>
  </si>
  <si>
    <t>В том числе алкоголя (тыс.град)</t>
  </si>
  <si>
    <t>2аа,аб</t>
  </si>
  <si>
    <t>Вина виноградные и прочие нешипучие, сидр нешипучий – до 25° – в бутылках</t>
  </si>
  <si>
    <t>2ба, бб</t>
  </si>
  <si>
    <t>Вина виноградные и проч. шипучие всякие, сидр шипучий – в бутылках</t>
  </si>
  <si>
    <t>2а-в</t>
  </si>
  <si>
    <t>Мед, портер, пиво – в бутылках</t>
  </si>
  <si>
    <t>Лечебные минеральные воды, поименованные в примечаниях к сей статье и проч.</t>
  </si>
  <si>
    <t>2б-в</t>
  </si>
  <si>
    <t>Рыба маринованная, в масле и фаршированная всякая; икра</t>
  </si>
  <si>
    <t>Рыба всякая свежая, соленая, сушеная и вяленая, привезенная на росс. судах в порты Арханг.губ. жителями оной (кроме сельдей)</t>
  </si>
  <si>
    <t>Устрицы, морские раки, улитки и т.п. – свежие, соленые, сушеные и маринованные</t>
  </si>
  <si>
    <t>Яйца птичьи</t>
  </si>
  <si>
    <t>Итого съестных припасов</t>
  </si>
  <si>
    <t>Ослы, собаки, кошки и др. домашние животные</t>
  </si>
  <si>
    <t>Рыба живая в садках, раки речные живые</t>
  </si>
  <si>
    <t>Клей рыбий, желатина всякая, клей аппретурный и проч. и изделия из желатины</t>
  </si>
  <si>
    <t>Клей костяной, мездриный, сапожный</t>
  </si>
  <si>
    <t>д-з</t>
  </si>
  <si>
    <t>Части животных и животные продукты, употребл. в медицине и особо непоименов., в т.ч. мускус, сыворотки всякие</t>
  </si>
  <si>
    <t>Конский волос завитой, вареный, крашеный, кольцеобразно свитый, хотя бы в соединении с др.нечеловеч.волосом или растит. волокн. материалами</t>
  </si>
  <si>
    <t>Щетинные изделия в оправе из простого дерева, без наклеек; кисти щетинные и всякие для живописи</t>
  </si>
  <si>
    <t>Подушки, перины, тюфяки – набитые перьями, пухом, волосом, шерстью</t>
  </si>
  <si>
    <t>Пластинки и палочки из китового уса и рога, хотя бы полированные и шлифованные или обтянутые бумагою и проч., с украшениями из шелка</t>
  </si>
  <si>
    <t>Ворвань или рыбий жир мутн., неочищ., ястык, спермацет неочищенный</t>
  </si>
  <si>
    <t>4а-в</t>
  </si>
  <si>
    <t>Спермацет в очищенном виде, пальметин, стеарин</t>
  </si>
  <si>
    <t>Вазелин (кроме очищенного – без запаха и вкуса)</t>
  </si>
  <si>
    <t>Кожи невыделанные: воловьи, телячьи, лошадиные и проч. – сухие и сухосоленые</t>
  </si>
  <si>
    <t>Итого кож невыделанных или шкур</t>
  </si>
  <si>
    <t>Кожи выделанные малые (кр.п.2), дубленые и пр.; кожи рыб и земноводных и проч.</t>
  </si>
  <si>
    <t>2а-б</t>
  </si>
  <si>
    <t>Сафьян, лайка, шевро, шагрень; кожи с тиснеными узорами всякие; лакированные кожи малые</t>
  </si>
  <si>
    <t>Шкуры морского бобра, лисицы чернобурой, шиншиллы, соболя, куницы, ильки, голубого песца, котиковые выщипанные</t>
  </si>
  <si>
    <t>2а-д</t>
  </si>
  <si>
    <t>Некраш.шкуры опоссума и кенгуру, хотя бы выделн.; невыдел. и некраш. шкуры енота, хорька, белки, выхухоля; шкуры котиков, невыщип.; шкуры медвежьи, волчьи, рысьи, тюленьи, нерпьи, тигровые, барсовые – хотя бы выделанные и крашеные</t>
  </si>
  <si>
    <t>моржовые, оленьи, тюленьи и белужьи, а равно всякая проч.мягкая рухлядь росс.промысла, особо непоименов.</t>
  </si>
  <si>
    <t>Черепица кровельная неполивная, хотя бы одноцветная, без скульптурных и живописных украшений</t>
  </si>
  <si>
    <t>глазурованная и со всякими украшениями</t>
  </si>
  <si>
    <t>Печные изразцы из гончарных масс и проч., одноцветные, хотя бы глазуров.</t>
  </si>
  <si>
    <t>с живописью, позолотою и др. украшениями</t>
  </si>
  <si>
    <t>2ва</t>
  </si>
  <si>
    <t>2вб</t>
  </si>
  <si>
    <t>Посуда и особо непоименов. гончарные изделия из простых глин, без узоров и украшений</t>
  </si>
  <si>
    <t>Приборы для фильтрования, без узоров и украшений</t>
  </si>
  <si>
    <t>Итого керамических и гончарных изделий</t>
  </si>
  <si>
    <t>4аа</t>
  </si>
  <si>
    <t>4аб</t>
  </si>
  <si>
    <t>Фаянсовые изделия белые и одноцветные, в массе крашеные, без украшений и проч.</t>
  </si>
  <si>
    <t>с одноцветными узорами и проч., крашеные не в массе</t>
  </si>
  <si>
    <t>с живописью, позолотою и разноцветными узорами</t>
  </si>
  <si>
    <t>Майолика всякая, хотя бы с лепными украшениями</t>
  </si>
  <si>
    <t>Итого фаянсовых и фарфоровых изделий</t>
  </si>
  <si>
    <t>Бутылки для вин, привез. в порты Черного и Азовского морей и к Бессарабским таможням</t>
  </si>
  <si>
    <t>Сифоны без оправы</t>
  </si>
  <si>
    <t>Изделия из стекла всякого рода, с притертыми горлами и пр.</t>
  </si>
  <si>
    <t>Изделия, кроме особо поименов., из белого и полубелого стекла, нешлифованные и пр., прессованные или литые</t>
  </si>
  <si>
    <t>дутые, хотя бы в формы</t>
  </si>
  <si>
    <t>Столовое стекло дутое</t>
  </si>
  <si>
    <t>Корзины простые для белья и проч.; ковры, половики, маты, циновки, простые метелки – некрашеные</t>
  </si>
  <si>
    <t>Те же – крашеные или лакированные</t>
  </si>
  <si>
    <t>Корзины (кроме п.1), плетеные изделия; мебель, кузова и проч.:</t>
  </si>
  <si>
    <t>весом более 1ф. в штуке</t>
  </si>
  <si>
    <t>отделанные простыми материалами:</t>
  </si>
  <si>
    <t>Прутяные и плетеные изделия, отделанные бронзировкою, серебрением или золочением</t>
  </si>
  <si>
    <t>Рогожи и кули из оных</t>
  </si>
  <si>
    <t>Итого прутяных, плетеных и т.п. изделий</t>
  </si>
  <si>
    <t>Итого товаров по группе III-й</t>
  </si>
  <si>
    <t>Глины заводские или строительные; боксит; тальк в кусках, нежженый</t>
  </si>
  <si>
    <t>Мел в кусках, неочищенный и нежженый</t>
  </si>
  <si>
    <t>Гипс в кусках, нежженый; мел в кусках, жженый</t>
  </si>
  <si>
    <t>Известь жирная (не гидравлическая)</t>
  </si>
  <si>
    <t>Тальк в кусках, жженый</t>
  </si>
  <si>
    <t>романский, смешанный, шлаковый и всякие иные</t>
  </si>
  <si>
    <t>Цементные трубы</t>
  </si>
  <si>
    <t>Известь гидравлическая всякая, гипс молотый нежженый, гипс жженый (алебастр)</t>
  </si>
  <si>
    <t>Гидравлические добавки (пуццолан, трас, санторинская земля, зернистый шлак)</t>
  </si>
  <si>
    <t>Итого строительных материалов</t>
  </si>
  <si>
    <t>4д</t>
  </si>
  <si>
    <t>Камень дикий для мощения улиц, хотя бы грубо обделанный</t>
  </si>
  <si>
    <t>Кремень, кварц, полевой шпат и др. ос.непоименов. камни и земли для фабрик и заводов, необработ. и неизмельченные</t>
  </si>
  <si>
    <t>Всякий естественный песок</t>
  </si>
  <si>
    <t>Строительн.алебастр, серпентин, фландрск.гранит, в глыбах, кусках, плитах толщ.св.3,5в.</t>
  </si>
  <si>
    <t>Аспидные плиты пиленые, хотя бы шлифованные</t>
  </si>
  <si>
    <t>Колотые аспидные плиты без всякой обделки</t>
  </si>
  <si>
    <t>Камень литографский</t>
  </si>
  <si>
    <t>Камни мельничные</t>
  </si>
  <si>
    <t>Слюда в кусках</t>
  </si>
  <si>
    <t>Итого камня необделанного и в подготовленном виде</t>
  </si>
  <si>
    <t>6-Пр</t>
  </si>
  <si>
    <t>7а</t>
  </si>
  <si>
    <t>7б</t>
  </si>
  <si>
    <t>8а</t>
  </si>
  <si>
    <t>8б</t>
  </si>
  <si>
    <t>Кораллы не в деле, просверленные, на нитках, в связках и с резьбою</t>
  </si>
  <si>
    <t>Бирюза не в деле</t>
  </si>
  <si>
    <t>Жемчуг настоящий и искусственный; гранаты</t>
  </si>
  <si>
    <t>Янтарь, кроме особо поименов.</t>
  </si>
  <si>
    <t>Целлюлоид всякий, в необделанных кусках, кольцах или пластинах</t>
  </si>
  <si>
    <t>в порошке и волокнах</t>
  </si>
  <si>
    <t>в виде картона</t>
  </si>
  <si>
    <t>в виде пряжи и изделий, кроме картона</t>
  </si>
  <si>
    <t>Гипс и алебастр в изделиях и проч., весом в 3пуда и менее в штуке</t>
  </si>
  <si>
    <t>более 3 пудов в штуке</t>
  </si>
  <si>
    <t>Камни в изд.прост.каменотесной работы, без резьбы и проч. – из мрамора,серпентина, алебастра и твердых пород: яшмы, оникса и проч. – с полиров.поверхностями и проч.</t>
  </si>
  <si>
    <t>с чисто обтес. и окованн., но не полиров. поверхностями</t>
  </si>
  <si>
    <t>1ааа</t>
  </si>
  <si>
    <t>1ба</t>
  </si>
  <si>
    <t>1бб</t>
  </si>
  <si>
    <t>Итого изделий из камня, гипса и алебастра</t>
  </si>
  <si>
    <t>Береза, бук, вяз, граб, дуб, ель, ива, ильма, клен, липа, лиственница, ольха, сосна, тополь и ясень:</t>
  </si>
  <si>
    <t>Цветы и листья свежие, упакованные в помещения весом не св.25 фунтов</t>
  </si>
  <si>
    <t>плахи, пластины, брусья, доски св. 3,5д. толщ.</t>
  </si>
  <si>
    <t>доски, брусья, толщиной св. 0,25 до 3,5д. включительно, неструганные</t>
  </si>
  <si>
    <t>Дерево всякое, кроме поим. в п.1, в бревнах, поленьях, чурках, плахах, досках, брусьях, кругляке, жердях, щепе – неструганных</t>
  </si>
  <si>
    <t>Дерево всякое в листах и фанерках, не более 0,25 дюйма толщиной, хотя бы струганных</t>
  </si>
  <si>
    <t>Буковая клепка с обручами (беспошлинно)</t>
  </si>
  <si>
    <t>Дерево пробковое в подготовленном виде (пластины, кубики и т.д.)</t>
  </si>
  <si>
    <t>всякие иные, с обивкою, наклейками или вставками</t>
  </si>
  <si>
    <t>3в,г,е</t>
  </si>
  <si>
    <t>льняное, хлопчатниковое и прочие семена, особо непоименов., хотя бы шелушеные</t>
  </si>
  <si>
    <t>Обработанные материалы для корзинного дела, плетений и т.п. изделий и проч.</t>
  </si>
  <si>
    <t>без отделки другими простыми материалами:</t>
  </si>
  <si>
    <t>Цементы всяких наименований, цементные трубы</t>
  </si>
  <si>
    <t>2а,б</t>
  </si>
  <si>
    <t>Камни проч. драгоценн. и полудрагоценн., естеств. и искусств., в необделанном виде или граненые, бирюза не в деле</t>
  </si>
  <si>
    <t>Янтарь, гагат, перламутр, черепаха, кость слоновая, эмаль, глазурь, мозаика и проч.</t>
  </si>
  <si>
    <t>Асбест в кусках</t>
  </si>
  <si>
    <t>Камни всякого рода, кроме полудраг. и драг., а также гипс и алебастр в изд.скульптурной, резной и токарной работы, весом 3 пуда и менее в штуке</t>
  </si>
  <si>
    <t>Камни в изделиях простой каменотесной работы, без резьбы и проч. – из пород, особо непоименов. – с полиров.поверхностями или частями поверхности</t>
  </si>
  <si>
    <t>Пр-2:149.2-4</t>
  </si>
  <si>
    <t>Камни в изделиях с украшениями из меди, медных сплавов и других металлов и металлических сплавов</t>
  </si>
  <si>
    <t>Корунды, гранаты, карборундум и всяк.др.шлифовальн. и полировальн.вещества, хотя бы молот.; составы для чистки металов, без примеси воска, жира или масла и клея</t>
  </si>
  <si>
    <t>тыс.штук</t>
  </si>
  <si>
    <t>Гусеничный клей для деревьев</t>
  </si>
  <si>
    <t>Итого шлифовальных и полировальных веществ; графита, угольн.изд. для электротехники и составово для смазывания и склеивания</t>
  </si>
  <si>
    <t>Итого железа</t>
  </si>
  <si>
    <t>Жесть простая (луженое листовое железо), кроме нижепоименов.</t>
  </si>
  <si>
    <t>Изделия из белого и полубелого стекла, шлифованн., полиров. и граненые, но без всяких др.украшений</t>
  </si>
  <si>
    <t>Изделия, кроме особо поименов., из стекла цветного и проч.:</t>
  </si>
  <si>
    <t>нешлифованные, неполированные, неграненые и проч.</t>
  </si>
  <si>
    <t>шлифованные, полированные и граненые</t>
  </si>
  <si>
    <t>Изделия, кроме особо поименов., из всякого стекла, с декоративною разделкою; изделия с присоединением др.материалов; стеклянные: вата, ткани и изделия из них</t>
  </si>
  <si>
    <t>Листовое стекло дутое и литое, нешлифов. и неполиров., толщиною в 5мм и менее:</t>
  </si>
  <si>
    <t>белое, полубелое и проч., гладкое без узоров и проч., мерою поверхности до 480 кв.вершков</t>
  </si>
  <si>
    <t>такое же, от 480 до 960 кв.в., и всякой меры, цветное и молочное, гладкое, без узоров и украшений</t>
  </si>
  <si>
    <t>Стекло с вплавленною проволочною сеткою</t>
  </si>
  <si>
    <t>Листовое стекло толщиною в 5мм и менее, с декоративн. разделкою и украшениями, а также сборное в свинцовой, медной и т.п. оправе</t>
  </si>
  <si>
    <t>Стеклянные фотографические пластинки, крытые пленками</t>
  </si>
  <si>
    <t>6ва</t>
  </si>
  <si>
    <t>6вб</t>
  </si>
  <si>
    <t>Бой стеклянный</t>
  </si>
  <si>
    <t>Итого стеклянных изделий</t>
  </si>
  <si>
    <t>Пр.1</t>
  </si>
  <si>
    <t>до 50 кв.вершков включительно</t>
  </si>
  <si>
    <t>100-200</t>
  </si>
  <si>
    <t>200-300</t>
  </si>
  <si>
    <t>300-400</t>
  </si>
  <si>
    <t>400-500</t>
  </si>
  <si>
    <t>500-600</t>
  </si>
  <si>
    <t>600-800</t>
  </si>
  <si>
    <t>800-2400</t>
  </si>
  <si>
    <t>свыше 2400 кв.вершков</t>
  </si>
  <si>
    <t>свыше 50 кв.вершков, до 100 кв.в. включительно</t>
  </si>
  <si>
    <t>1з</t>
  </si>
  <si>
    <t>1и</t>
  </si>
  <si>
    <t>1i</t>
  </si>
  <si>
    <t>Зеркальные стекла, необработанные после литья:</t>
  </si>
  <si>
    <t>3и</t>
  </si>
  <si>
    <t>3i</t>
  </si>
  <si>
    <t>Итого зеркальных стекол и зеркал</t>
  </si>
  <si>
    <t>Итого товаров по группе IV-й</t>
  </si>
  <si>
    <t>Уголь каменный</t>
  </si>
  <si>
    <t>Уголь древесный и торф</t>
  </si>
  <si>
    <t>Кокс</t>
  </si>
  <si>
    <t>1А</t>
  </si>
  <si>
    <t>1Б</t>
  </si>
  <si>
    <t>Деготь и смола всякие, кроме особо поименов.</t>
  </si>
  <si>
    <t>Нафталин неочищенный</t>
  </si>
  <si>
    <t>Фенол (карболовая кислота) неочищенный</t>
  </si>
  <si>
    <t>Бензол неочищенный</t>
  </si>
  <si>
    <t>Галлипот</t>
  </si>
  <si>
    <t>Асфальтовый камень неизмельченный</t>
  </si>
  <si>
    <t>измельченный</t>
  </si>
  <si>
    <t>Гудрон, кроме беспошлинн., асфальт.мастика, всякие плавкие асфальты</t>
  </si>
  <si>
    <t>Нефть сырая черная и неочищенная всякая</t>
  </si>
  <si>
    <t>Керосин, фотоген</t>
  </si>
  <si>
    <t>Скипидар или скипидарное масло</t>
  </si>
  <si>
    <t>Каучук и гуттаперча в сыром виде, отбросы каучуковые</t>
  </si>
  <si>
    <t>Белковина</t>
  </si>
  <si>
    <t>Амбра серая, бальзамы толуанск. и перуанск., стиракс, ладан росный; благовонные смолы для парфюмерии</t>
  </si>
  <si>
    <t>Камфора сырая</t>
  </si>
  <si>
    <t>очищенная</t>
  </si>
  <si>
    <t>Мягкая резина: в листах, плитках, нитках и растворе</t>
  </si>
  <si>
    <t>Пемза</t>
  </si>
  <si>
    <t>Трепел</t>
  </si>
  <si>
    <t>В кусках: Наждак</t>
  </si>
  <si>
    <t>Графит в кусках и черепках</t>
  </si>
  <si>
    <t>Молотые: Наждак</t>
  </si>
  <si>
    <t>Графит молотый или отмученный</t>
  </si>
  <si>
    <t>Шкурки шлифовальные и полировальные всякие:</t>
  </si>
  <si>
    <t>на бумаге</t>
  </si>
  <si>
    <t>на полотне</t>
  </si>
  <si>
    <t>Всякие искусств.точильные круги, бруски, доски и напилки из наждака, корунда, кремня, граната и др.материалов</t>
  </si>
  <si>
    <t>Угольные формованн.изделия для электротехники: свечи, пластины, цилиндры и т.п., весом менее 10фунт. в штуке</t>
  </si>
  <si>
    <t>10 фунтов и более</t>
  </si>
  <si>
    <t>Газокалильные колпачки в готовом виде</t>
  </si>
  <si>
    <t>Мази всякие, для смазывания осей, колес, ремней и пр., составы для чистки металл., склеив.фарфора и т.п., приготовлен. на воске, жире или масле и клее</t>
  </si>
  <si>
    <t>Кирпич неогнеупорный обыкновенный, неглазурованный</t>
  </si>
  <si>
    <t>глазурованный</t>
  </si>
  <si>
    <t>Цементные кирпичи и плиты</t>
  </si>
  <si>
    <t>Порох</t>
  </si>
  <si>
    <t>Динамит и всякие взрывчатые вещества и гремучие смеси</t>
  </si>
  <si>
    <t>Всего взрывчатых веществ</t>
  </si>
  <si>
    <t>6г</t>
  </si>
  <si>
    <t xml:space="preserve">Купорос железный или зеленый </t>
  </si>
  <si>
    <t>медный (кроме безводного), зальцбургский</t>
  </si>
  <si>
    <t>цинковый; хлористый цинк</t>
  </si>
  <si>
    <t>Антрахинон</t>
  </si>
  <si>
    <t>Рвотный камень, сурьма: фтористая, молочно-кислая, щавелево-кислая, а также их двойные соли</t>
  </si>
  <si>
    <t>Хлорное железо</t>
  </si>
  <si>
    <t>Хлористый барий</t>
  </si>
  <si>
    <t>Азотисто-кислый натрий</t>
  </si>
  <si>
    <t>Уксусно-свинцовая соль (свинцовый сахар)</t>
  </si>
  <si>
    <t>Уксусно-натриевая соль, хотя бы плавленная</t>
  </si>
  <si>
    <t>Бертолетова соль</t>
  </si>
  <si>
    <t>Кальций-карбид</t>
  </si>
  <si>
    <t>Ацетон</t>
  </si>
  <si>
    <t>Бензол очищенный</t>
  </si>
  <si>
    <t>Нафталин очищенный</t>
  </si>
  <si>
    <t>Смоляно-свинцовое мыло и другие соли смоляных кислот</t>
  </si>
  <si>
    <t>1к</t>
  </si>
  <si>
    <t>1л</t>
  </si>
  <si>
    <t>1м</t>
  </si>
  <si>
    <t>1н</t>
  </si>
  <si>
    <t>Молочные кислоты</t>
  </si>
  <si>
    <t>6а-б</t>
  </si>
  <si>
    <t>Приводные машинные ремни несшитые, гонки для ткацких станков; круглые приводные ремешки; приводные машинные ремни сшитые</t>
  </si>
  <si>
    <t>в том числе 0.6 тыс. кв.вершков</t>
  </si>
  <si>
    <t>Краски миниатюрные на фарфоровых и фаянсовых чашечках, блюдцах, в трубочках или в оловянных капсюлях; в плитках, порошках, на раковинах и в пузырях; тушь китайская сухая и жидкая, в флаконах</t>
  </si>
  <si>
    <t>Шерстяные материи тканые, особо непоименов.</t>
  </si>
  <si>
    <r>
      <t xml:space="preserve">Шерстяные материи тканые </t>
    </r>
    <r>
      <rPr>
        <i/>
        <sz val="10"/>
        <rFont val="Arial Cyr"/>
        <family val="0"/>
      </rPr>
      <t>набивные</t>
    </r>
    <r>
      <rPr>
        <sz val="10"/>
        <rFont val="Arial Cyr"/>
        <family val="0"/>
      </rPr>
      <t>, особо непоименов.</t>
    </r>
  </si>
  <si>
    <t>199а-б/200б-в</t>
  </si>
  <si>
    <t>тыс.дюжин</t>
  </si>
  <si>
    <t>Всего товаров с учетом не указанных</t>
  </si>
  <si>
    <t>Сверх того, по Азиатской границе</t>
  </si>
  <si>
    <t xml:space="preserve"> </t>
  </si>
  <si>
    <t>Камни для фабрично-заводских производств (в т.ч. пиролюзит), молотые или дробленые; фильтры из угля</t>
  </si>
  <si>
    <t>Гумми всякие, кроме особо поименов., сплавленн.янтарь не в деле, аравийская камедь и акароидная камедистая смола</t>
  </si>
  <si>
    <t>Деревья красильные в поленьях и чурках</t>
  </si>
  <si>
    <t>Мел плавленный или отмученный и молотый</t>
  </si>
  <si>
    <t>Тальк в порошке</t>
  </si>
  <si>
    <t>Орсель (кудбир), орлеан (биксин) и шитгельб</t>
  </si>
  <si>
    <t>Крап или марена толченая</t>
  </si>
  <si>
    <t>Индиго (кроме экстракта и индиготина)</t>
  </si>
  <si>
    <t>Кошениль (кроме кошенильн. препаратов); кермесные зерна</t>
  </si>
  <si>
    <t>1ав</t>
  </si>
  <si>
    <t>Кашу (катеху)</t>
  </si>
  <si>
    <t>Кошенильные препараты всякие, кошенильный кармин</t>
  </si>
  <si>
    <t>Ультрамарин (природный, искусственный и зеленый)</t>
  </si>
  <si>
    <t>Синька всякая</t>
  </si>
  <si>
    <t>Белила свинцовые</t>
  </si>
  <si>
    <t>цинковые</t>
  </si>
  <si>
    <t>Сурик свинцовый</t>
  </si>
  <si>
    <t>Ярь-медянка</t>
  </si>
  <si>
    <t>Краски медные (кроме ярь-медянки) и медно-мышьяковистые</t>
  </si>
  <si>
    <t>Всякие особо непоименов. красильные, а также галлусовый и сумаховый, экстракты, краповые препараты, кроме поименов. в ст.135</t>
  </si>
  <si>
    <t>индиговый – в тесте и жидкий</t>
  </si>
  <si>
    <t>Смеси и соединения пигментов с неорганическими основаниями и солями (пигментные, лаки, баканы и проч.)</t>
  </si>
  <si>
    <t>Камни строительные, кроме ос.поименов. – необработанные, в виде глыб и плит, без всякой искусств.обделки на поверхн.</t>
  </si>
  <si>
    <t>Те же – в виде глыб и плит, св.3,5верш. толщ., с опиленн. и проч. поверхност.; лестничные ступени и тротуарные плиты</t>
  </si>
  <si>
    <t>Мрамор всякий, в виде глыб, кусков, плит, толщиной св.3,5в.</t>
  </si>
  <si>
    <t>Медные руды, обгар и шлаки</t>
  </si>
  <si>
    <t>Пр.3</t>
  </si>
  <si>
    <t>Чугун в штыках, лому и стружках, – всякий, кроме особо поименов.</t>
  </si>
  <si>
    <t>в штыках и проч. – марганцевый, кремнистый, хромистый</t>
  </si>
  <si>
    <t>Итого чугуна</t>
  </si>
  <si>
    <t>Железо полосовое и сортовое всякое, кроме нижепоименов., в крицах и проч.</t>
  </si>
  <si>
    <t>Железные рельсы</t>
  </si>
  <si>
    <t>листовое тоньше 0,5мм</t>
  </si>
  <si>
    <t>Огнеупорн.кирпичи и плиты всех размеров и форм – для печей; мостовой и всякий клинкер из грубой кирпичн.массы и проч.</t>
  </si>
  <si>
    <t>Реторты для газов.заводов, огнеупорные тигли, в т.ч. и графитовые</t>
  </si>
  <si>
    <t>Половые неглазуров. плитки из сплавленной (каменной) одноцветн. массы, не впитывающие воду и проч. – из одноцветной массы, толщиною более 15мм</t>
  </si>
  <si>
    <t>из одноцветной массы, толщиною в 15мм и менее</t>
  </si>
  <si>
    <t>разноцветные, независимо от толщины</t>
  </si>
  <si>
    <t>Вывоз из России всех учтенных товаров и товарных групп за 1916 г.</t>
  </si>
  <si>
    <t>По Владивостоку и Николаевску (с 1 января по 1 декабря)</t>
  </si>
  <si>
    <t>По Владивостоку  (с 1 января по 1 декабря)</t>
  </si>
  <si>
    <t>По Николаевску  (с 1 января по 1 декабря)</t>
  </si>
  <si>
    <t>Масла: соляровое, парафиновое и смазочное</t>
  </si>
  <si>
    <t>Борные минералы и бура сырая неочищенная</t>
  </si>
  <si>
    <t>полуочищ. не молотый, со свойственной ему окраскою</t>
  </si>
  <si>
    <t>1а,б</t>
  </si>
  <si>
    <t>Синь-кали желтое; соли хромовой кислоты, растворимые в воде (хром-пик, хром-кали, хром-натр)</t>
  </si>
  <si>
    <t>Соли хромовой кислоты, растворимые в воде (хром-пик, хром-кали, хром-натр)</t>
  </si>
  <si>
    <t>Синь-кали красное</t>
  </si>
  <si>
    <t>Водная и безводная окись бария</t>
  </si>
  <si>
    <t>Соли и препараты золота, платины и серебра</t>
  </si>
  <si>
    <t>1аб - е</t>
  </si>
  <si>
    <t>Бром, хлорное железо, хлор.барий, азот.-кисл.натрий, уксус.-свинц.соль (свинц.сахар), уксус.-натриевая соль, хотя бы плавл.</t>
  </si>
  <si>
    <t>1i-к</t>
  </si>
  <si>
    <t>Древесный спирт и ацетон</t>
  </si>
  <si>
    <t>1о-п</t>
  </si>
  <si>
    <t>Щавелевые и молочные кислоты</t>
  </si>
  <si>
    <t>Борная кислота очищенная в кристаллах, порошке и обезвоженная</t>
  </si>
  <si>
    <t>Карболовая кислота кристаллическая и в виде светлой (прозрачной) жидкости</t>
  </si>
  <si>
    <t>Жидкая углекислота и др. сжиженные (и сгущенные) газы в металл.бутылях</t>
  </si>
  <si>
    <t>Хинин и его соли</t>
  </si>
  <si>
    <t>Кофеин, стрихнин и их соли</t>
  </si>
  <si>
    <t>Морфин, кодеин, вератрин, атропин, кокаин и их соли</t>
  </si>
  <si>
    <t>8ба,бб</t>
  </si>
  <si>
    <t>антипирин, салипирин, фенацитин, фенацетолин, сульфонал, салол, гваякол; углекислые: гваякол и креозот; пепсин и пептон</t>
  </si>
  <si>
    <t>Сульфинид и его соли (сахарин, кристаллоза и проч.)</t>
  </si>
  <si>
    <t>Цианистый калий и натрий (для сибирской и уральской золотопромышленности), беспошлинно</t>
  </si>
  <si>
    <t>Препараты, служащие для предупреждения или лечения болезней виноград.лозы и плодовых деревьев, поименов. в особых списках</t>
  </si>
  <si>
    <t>Целебные пластыри, состоящие из тканей шелковых и полушелковых, пропитанных или намазанных различными веществами и проч.</t>
  </si>
  <si>
    <t>Эфир (серный), коллодиум, хлорал, хлороформ</t>
  </si>
  <si>
    <t>1в-е</t>
  </si>
  <si>
    <t>парусные, шорные, паковальные и проч.; спицы, крючки вязальные и проч.</t>
  </si>
  <si>
    <t>Ножевой товар всякий, кроме особо поименован. и проч., ножницы, щипчики и проч.</t>
  </si>
  <si>
    <t>позолоченные и проч., в оправе и проч.</t>
  </si>
  <si>
    <t>Ножницы для стрижки овец</t>
  </si>
  <si>
    <t>1-Пр.1и2</t>
  </si>
  <si>
    <t>Оружие белое, клинки сабельные и всякие другие</t>
  </si>
  <si>
    <t>Всякие принадлежности к огнестрельному оружию; гильзы, патроны, пистоны – снаряженные и не снаряженные</t>
  </si>
  <si>
    <t>Косы и косари</t>
  </si>
  <si>
    <t>Серпы</t>
  </si>
  <si>
    <t>Резаки для сечки соломы, лопаты, заступы, грабли, сапы, мотыги, кирки и кайлы</t>
  </si>
  <si>
    <t>Вилы всякого рода</t>
  </si>
  <si>
    <t>остовы для напилков без насечки</t>
  </si>
  <si>
    <t>всякие, кроме вышепоименов. и проч.</t>
  </si>
  <si>
    <t>Типографский шрифт и матрицы – всякие</t>
  </si>
  <si>
    <t>Клише всякого рода</t>
  </si>
  <si>
    <t>Камни литографские, с нанесенными на них рисунками</t>
  </si>
  <si>
    <t>Изделия из олова и цинка и их сплавов (кроме относящихся к ст.215), неполиров. и некрашеные</t>
  </si>
  <si>
    <t>покрытые медью, медными сплавами и другими простыми металлами</t>
  </si>
  <si>
    <t>Изделия из свинца и гартблея, кроме особо поименов.</t>
  </si>
  <si>
    <t>Дробь</t>
  </si>
  <si>
    <t>б(Пр)</t>
  </si>
  <si>
    <t>Итого разных металлических изделий</t>
  </si>
  <si>
    <t>Бронзировальный порошок из недрагоценных металлов</t>
  </si>
  <si>
    <t>для обработки волокнистых веществ</t>
  </si>
  <si>
    <t>для мукомольного дела</t>
  </si>
  <si>
    <t>паровые молоты</t>
  </si>
  <si>
    <t>прокатные станы</t>
  </si>
  <si>
    <t>вязальные и вышивальные машины</t>
  </si>
  <si>
    <t>1аг</t>
  </si>
  <si>
    <t>1ад</t>
  </si>
  <si>
    <t>1ае</t>
  </si>
  <si>
    <t>1аж</t>
  </si>
  <si>
    <t>газовые и нефтяные двигатели</t>
  </si>
  <si>
    <t>аэропланы</t>
  </si>
  <si>
    <t>паровые машины</t>
  </si>
  <si>
    <t>локомобили, кроме поименов. в п.5</t>
  </si>
  <si>
    <t>паровозы, паровозо-вагоны; паровые дрезины</t>
  </si>
  <si>
    <t>электровозы</t>
  </si>
  <si>
    <t>типографские и литографские печатные машины</t>
  </si>
  <si>
    <t>бумагоделательные машины</t>
  </si>
  <si>
    <t>станки для обработки дерева, кроме рамных лесопилок</t>
  </si>
  <si>
    <t>рамные лесопилки</t>
  </si>
  <si>
    <t>Индиготин (индиговый экстракт) в сухом виде</t>
  </si>
  <si>
    <t>Тушь китайская сухая и жидкая, в флаконах</t>
  </si>
  <si>
    <t>Краски и красильные вещества, особо непоименов. и проч.</t>
  </si>
  <si>
    <t>Вакса</t>
  </si>
  <si>
    <t>Чернила всякие</t>
  </si>
  <si>
    <t>Итого красок и красильных веществ</t>
  </si>
  <si>
    <t>Итого товаров по группе VI-й</t>
  </si>
  <si>
    <t>всякие металлические, кроме свинцовой</t>
  </si>
  <si>
    <t>Свинцовая руда</t>
  </si>
  <si>
    <t>Серный колчедан (железный) с содержанием меди до 2%</t>
  </si>
  <si>
    <t>свыше 2%</t>
  </si>
  <si>
    <t>Пр.2а</t>
  </si>
  <si>
    <t>Пр.2б</t>
  </si>
  <si>
    <t>Мясо соленое, копченое и вяленое, свиное</t>
  </si>
  <si>
    <t>молотая, обработанная серною кислотою</t>
  </si>
  <si>
    <t>выдровые, бобровые и медвежьи</t>
  </si>
  <si>
    <t>Концы хлопчатобумажные</t>
  </si>
  <si>
    <t>с возвратом пошлин</t>
  </si>
  <si>
    <t>суровая и беленая</t>
  </si>
  <si>
    <t>набивная и крашеная, кроме литеры "г"</t>
  </si>
  <si>
    <t>крашеная в адрианопольский цвет</t>
  </si>
  <si>
    <t>мытая перегон</t>
  </si>
  <si>
    <t>Вазелиновое масло</t>
  </si>
  <si>
    <t>Фосфор</t>
  </si>
  <si>
    <t>Домашняя птица битая</t>
  </si>
  <si>
    <t>Пряденые изделия из металл. нитей на нелощеной бум. пряже – позолоченные</t>
  </si>
  <si>
    <t>Мишурные изделия на нелощеной бум. пряже – позолоченные</t>
  </si>
  <si>
    <t>Позументная работа золотая и серебряная</t>
  </si>
  <si>
    <t>Золото и серебро листовое и двойник</t>
  </si>
  <si>
    <t>Паровозы</t>
  </si>
  <si>
    <t>Оружие огнестрельное и проч.</t>
  </si>
  <si>
    <t>крашеные, пестротканые, набивные</t>
  </si>
  <si>
    <t>Полотно фламское</t>
  </si>
  <si>
    <t>равентух</t>
  </si>
  <si>
    <t>салфеточное</t>
  </si>
  <si>
    <t>Холст</t>
  </si>
  <si>
    <t>Коломенка всякая</t>
  </si>
  <si>
    <t>Шелковые и полушелковые материи и т.п.</t>
  </si>
  <si>
    <t>Полушерстяные ткани и вязаные изделия, с возвратом пошлин:</t>
  </si>
  <si>
    <t>Изделия из мягкой резины, кроме особо поименов., без присоединения др.материалов</t>
  </si>
  <si>
    <t>Твердая (роговая) резина в неотделанных листах, плитках, палочках, трубках и т.п.</t>
  </si>
  <si>
    <t>Изделия из твердой резины, кроме особо поименов., хотя бы с присоединением др.материалов</t>
  </si>
  <si>
    <t>Сведения о внешней торговле по европейской границе за декабрь и за весь 1917 год. Вып. 388(12). Пг., 1919. Таблицы. С. 3-8, 63.</t>
  </si>
  <si>
    <t>Сведения о внешней торговле по европейской границе за декабрь и за весь 1917 год. Вып. 388(12). Пг., 1919. Таблицы. С. 15-51, 63.</t>
  </si>
  <si>
    <t>1бв</t>
  </si>
  <si>
    <t>1бг</t>
  </si>
  <si>
    <t>1бд</t>
  </si>
  <si>
    <t>1бе</t>
  </si>
  <si>
    <t>1бж</t>
  </si>
  <si>
    <t>1бз</t>
  </si>
  <si>
    <t>1би</t>
  </si>
  <si>
    <t>1бi</t>
  </si>
  <si>
    <t>1бк</t>
  </si>
  <si>
    <t>станки для обработки металлов, кроме особо поименов.</t>
  </si>
  <si>
    <t>паровые пожарные трубы</t>
  </si>
  <si>
    <t>водомерители и газомерители</t>
  </si>
  <si>
    <t>Ножи и вилки с черенками из простых материалов…</t>
  </si>
  <si>
    <t>Машины, потребные для сибирской и уральской золотопромышленности, и части к ним</t>
  </si>
  <si>
    <t>Часовые механизмы так называемой американской системы и проч.</t>
  </si>
  <si>
    <t>Трехколесные мотоциклы</t>
  </si>
  <si>
    <t>Четырехколесные</t>
  </si>
  <si>
    <t>Пассажирские вагоны 3-го класса, а также багажные и почтовые</t>
  </si>
  <si>
    <t>Пассажирские вагоны 3-го и 2-го класса</t>
  </si>
  <si>
    <t>Пассажирские вагоны 1-го и 2-го класса</t>
  </si>
  <si>
    <t>7</t>
  </si>
  <si>
    <t>Пассажирские вагоны 1-го класса</t>
  </si>
  <si>
    <t>для электрич.железных дорог – малые</t>
  </si>
  <si>
    <t>любительские морские паровые яхты</t>
  </si>
  <si>
    <t>землечерпательные машины и землесосы</t>
  </si>
  <si>
    <t>ледоколы для морских портов</t>
  </si>
  <si>
    <t>плавучие доки</t>
  </si>
  <si>
    <t>тонн</t>
  </si>
  <si>
    <r>
      <t>2а</t>
    </r>
    <r>
      <rPr>
        <sz val="8"/>
        <color indexed="55"/>
        <rFont val="Arial"/>
        <family val="2"/>
      </rPr>
      <t>β</t>
    </r>
  </si>
  <si>
    <r>
      <t>2б</t>
    </r>
    <r>
      <rPr>
        <sz val="8"/>
        <color indexed="55"/>
        <rFont val="Arial"/>
        <family val="2"/>
      </rPr>
      <t>β</t>
    </r>
  </si>
  <si>
    <t>то же – обрубленное</t>
  </si>
  <si>
    <t>а-б</t>
  </si>
  <si>
    <t>Общ.Пр.4в:199/200б-в</t>
  </si>
  <si>
    <t>Общ.Пр.8а:199/200б-в</t>
  </si>
  <si>
    <t>Общ.Пр.8а:203</t>
  </si>
  <si>
    <t>Общ.Пр.8б:199/200б-в</t>
  </si>
  <si>
    <t>Общ.Пр.8б:203</t>
  </si>
  <si>
    <t>Общ.Пр.4в:201</t>
  </si>
  <si>
    <t>Общ.Пр.8а:201</t>
  </si>
  <si>
    <t>Общ.Пр.8а:202</t>
  </si>
  <si>
    <t>Общ.Пр.8б:201</t>
  </si>
  <si>
    <t>Общ.Пр.6:205,2а</t>
  </si>
  <si>
    <t>то же − с примесью шелка и проч.</t>
  </si>
  <si>
    <t>Пр.56,5ав и 5ад</t>
  </si>
  <si>
    <t>Трубы всякие и проч., а также соединительные части труб, в обделанном и необделанном виде:</t>
  </si>
  <si>
    <t>изготовленные на тканях, проклеенных резиною, без войлока</t>
  </si>
  <si>
    <t>ткани проволочные, диаметром от 1 до 0,2мм включит.</t>
  </si>
  <si>
    <t>Фольга всякая, кроме позолоченной и посеребреной; тонкие оловянные листы, весом 1зол. и менее в 25 кв.дюймах</t>
  </si>
  <si>
    <t>Сеноворошилки и конные грабли</t>
  </si>
  <si>
    <t>Всякие приборы и аппараты для уничтожения вредных в сельском хоз-ве животных</t>
  </si>
  <si>
    <t>сальные</t>
  </si>
  <si>
    <t>Хлорновато-кислый натрий</t>
  </si>
  <si>
    <t>Жидкость "Темс" для лечения чесотки овец, лошадей и проч.</t>
  </si>
  <si>
    <t>Медно-мышьяковистые соли</t>
  </si>
  <si>
    <t>толщиною до 1/2 мм включит.</t>
  </si>
  <si>
    <t>тоньше 1/2
до 1/3 мм включит.</t>
  </si>
  <si>
    <t>тоньше 1/2 мм
до 1/3 мм включит.</t>
  </si>
  <si>
    <t>1/3 - 1/2 мм</t>
  </si>
  <si>
    <t>пишущие машины</t>
  </si>
  <si>
    <t>Итого машин из чугуна, железа и стали</t>
  </si>
  <si>
    <t>1ва</t>
  </si>
  <si>
    <t>1вб</t>
  </si>
  <si>
    <t>1вв</t>
  </si>
  <si>
    <t>Машины всякие из меди и ее сплавов и проч.</t>
  </si>
  <si>
    <t>Динамо-электрические машины и электродвигатели всякого рода</t>
  </si>
  <si>
    <t>Электрические трансформаторы</t>
  </si>
  <si>
    <t>Сельскохоз.машины и орудия, без паровых двигателей, особо непоименов.; модели их:</t>
  </si>
  <si>
    <t>плуги, кроме особо поименов.</t>
  </si>
  <si>
    <t>бороны</t>
  </si>
  <si>
    <t>жнеи, сенокосилки, сноповалки, кроме особо поименов.</t>
  </si>
  <si>
    <t>сеялки</t>
  </si>
  <si>
    <t>прессы для сена, соломы, пеньки, хлопка и проч.</t>
  </si>
  <si>
    <t>маслобойки, сепараторы, кроме особо поименов.</t>
  </si>
  <si>
    <t>всякие с/х машины, особо непоименов.</t>
  </si>
  <si>
    <t>Итого сельскохозяйственных машин, кроме особо поименов.</t>
  </si>
  <si>
    <t>Локомобили при сложных молотилках и паровых плугах</t>
  </si>
  <si>
    <t>4е</t>
  </si>
  <si>
    <t>4ж</t>
  </si>
  <si>
    <t>4з</t>
  </si>
  <si>
    <t>4и</t>
  </si>
  <si>
    <t>4i</t>
  </si>
  <si>
    <t>191-192</t>
  </si>
  <si>
    <t>для часов деревянных, с медными или дерев.колесами</t>
  </si>
  <si>
    <t>Дрова дубовые</t>
  </si>
  <si>
    <t>березовые</t>
  </si>
  <si>
    <t>Хворост, пни, опилки и т.п.</t>
  </si>
  <si>
    <t>пальмовое</t>
  </si>
  <si>
    <t>Клепка всякая</t>
  </si>
  <si>
    <t>га</t>
  </si>
  <si>
    <t>рапсовое и сурепное</t>
  </si>
  <si>
    <t>Семена клевера</t>
  </si>
  <si>
    <t>тимофеевой травы</t>
  </si>
  <si>
    <t>вики</t>
  </si>
  <si>
    <t>лупина</t>
  </si>
  <si>
    <t>прочих кормовых трав</t>
  </si>
  <si>
    <t>Итого семян</t>
  </si>
  <si>
    <t>конопляные</t>
  </si>
  <si>
    <t>подсолнечные</t>
  </si>
  <si>
    <t>рапсовые и сурепные</t>
  </si>
  <si>
    <t>Итого выжимок</t>
  </si>
  <si>
    <t>Солодковый корень</t>
  </si>
  <si>
    <t>Семя цитварное</t>
  </si>
  <si>
    <t>волчьи, лисьи и рысьи</t>
  </si>
  <si>
    <t>собольи</t>
  </si>
  <si>
    <t>Итого мягкой рухляди</t>
  </si>
  <si>
    <t>малые</t>
  </si>
  <si>
    <t>Стальные рельсы</t>
  </si>
  <si>
    <t>Сталь листовая толщиною в 0,5мм и более; в плитах, шириною св.46см, сортовая шир. или выс. более 46см, толщ или диаметр. в 18 см. и свыше; фасонная; тонкосортная, шир или диам. св.6,25 мм до 12,5мм включит.</t>
  </si>
  <si>
    <t>листовая тоньше 0,5мм</t>
  </si>
  <si>
    <t>Итого стали</t>
  </si>
  <si>
    <t>Медь в штыках, слитках, стружках, опилках, в лому и порошке</t>
  </si>
  <si>
    <t>Алюминий в штыках, слитках, стружках, опилках, в лому и порошке</t>
  </si>
  <si>
    <t>Никель в штыках, слитках, стружках, опилках, в лому и порошке</t>
  </si>
  <si>
    <t>Медь в листах</t>
  </si>
  <si>
    <t>прутьях</t>
  </si>
  <si>
    <t>полосах</t>
  </si>
  <si>
    <t>Прочие металлы и сплавы в штыках, слитках, стружках, опилках, в лому и порошке</t>
  </si>
  <si>
    <t>2ааА</t>
  </si>
  <si>
    <t>2ааБ</t>
  </si>
  <si>
    <t>2ааВ</t>
  </si>
  <si>
    <t>Медные листы непрямоугольные</t>
  </si>
  <si>
    <t>2ааПрим</t>
  </si>
  <si>
    <t>2баА</t>
  </si>
  <si>
    <t>2баБ</t>
  </si>
  <si>
    <t>2баВ</t>
  </si>
  <si>
    <t>2баПрим</t>
  </si>
  <si>
    <t>2ваА</t>
  </si>
  <si>
    <t>2ваБ</t>
  </si>
  <si>
    <t>2ваВ</t>
  </si>
  <si>
    <t>2ваПрим</t>
  </si>
  <si>
    <t>тоньше 1/3 мм</t>
  </si>
  <si>
    <t>2абБ</t>
  </si>
  <si>
    <t>2абВ</t>
  </si>
  <si>
    <t>2ббБ</t>
  </si>
  <si>
    <t>2ббВ</t>
  </si>
  <si>
    <t>2вбБ</t>
  </si>
  <si>
    <t>2вбВ</t>
  </si>
  <si>
    <t>тоньше 1/3мм</t>
  </si>
  <si>
    <t>2ав</t>
  </si>
  <si>
    <t>2бв</t>
  </si>
  <si>
    <t>2вв</t>
  </si>
  <si>
    <t>2аг</t>
  </si>
  <si>
    <t>2бг</t>
  </si>
  <si>
    <t>2вг</t>
  </si>
  <si>
    <t>Итого меди</t>
  </si>
  <si>
    <t>Итого алюминия</t>
  </si>
  <si>
    <t>Итого никеля</t>
  </si>
  <si>
    <t>Итого прочих металлов и сплавов</t>
  </si>
  <si>
    <t>Итого меди, алюминия, никеля и проч.металлов</t>
  </si>
  <si>
    <t>Олово в свинках, прутьях и лому</t>
  </si>
  <si>
    <t>ацетанилид</t>
  </si>
  <si>
    <t>Химические и фармацевтические продукты, особо непоименов.</t>
  </si>
  <si>
    <t>9г</t>
  </si>
  <si>
    <t>Марганцево-кислый калий</t>
  </si>
  <si>
    <t>Перекись бария</t>
  </si>
  <si>
    <t>Ленты кинематографические с картинами</t>
  </si>
  <si>
    <t>Электрич.измерит.приборы (амперометры, уаттметры, вольтметры, счетчики)</t>
  </si>
  <si>
    <t>Эл.лампочки накаливания с металлическою нитью, в оправе</t>
  </si>
  <si>
    <t>Очки, лорнеты, бинокли в простых оправах; таковые же оправы без стекол</t>
  </si>
  <si>
    <t>1-Пр.2Ааб</t>
  </si>
  <si>
    <t>1-Пр.2Ааа</t>
  </si>
  <si>
    <t>Часы с механизмами американской системы, в неотделимых от механизма корпусах</t>
  </si>
  <si>
    <t>Пряники, сгущенное молоко и молочная мука – с сахаром и без него; медицинские мучные облатки</t>
  </si>
  <si>
    <t>Вина виноградн. и лекарственн., св.25° алкоголя – в бочках</t>
  </si>
  <si>
    <t>1д(28-Пр)</t>
  </si>
  <si>
    <t>2д(28-Пр)</t>
  </si>
  <si>
    <t>Спирт для горения с примесью мыла, в твердом виде – во всякой укупорке</t>
  </si>
  <si>
    <t>Вина виноградные, ягодные и фруктовые – в бочках, до 13° алкоголя включительно</t>
  </si>
  <si>
    <t>Вина – 13-16° включ.</t>
  </si>
  <si>
    <t>Вина – 16-25° включ.</t>
  </si>
  <si>
    <t>в бутылках и проч.</t>
  </si>
  <si>
    <t>Тюрбо, соль, форель – свежие</t>
  </si>
  <si>
    <t>сельди соленые, привезенные жителями Архангельской губ. и проч.</t>
  </si>
  <si>
    <t>Голуби, с особого разрешения министра финансов</t>
  </si>
  <si>
    <t>Раки живые</t>
  </si>
  <si>
    <t>иб</t>
  </si>
  <si>
    <t>Группа II. Животные продукты и изделия из животных продуктов</t>
  </si>
  <si>
    <t>Грена (яички шелковых червей)</t>
  </si>
  <si>
    <t>Итого волоса не в деле и в деле</t>
  </si>
  <si>
    <t>обтянутые волокнист. материалом, с шелков.украшениями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</si>
</sst>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#,##0.00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#,##0.0000"/>
    <numFmt numFmtId="175" formatCode="#,##0.00000"/>
  </numFmts>
  <fonts count="8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9"/>
      <name val="Microsoft Sans Serif"/>
      <family val="2"/>
    </font>
    <font>
      <b/>
      <sz val="10"/>
      <name val="Haettenschweiler"/>
      <family val="2"/>
    </font>
    <font>
      <sz val="7"/>
      <name val="Arial Cyr"/>
      <family val="0"/>
    </font>
    <font>
      <sz val="10"/>
      <color indexed="22"/>
      <name val="Arial Cyr"/>
      <family val="0"/>
    </font>
    <font>
      <b/>
      <sz val="9"/>
      <color indexed="18"/>
      <name val="Microsoft Sans Serif"/>
      <family val="2"/>
    </font>
    <font>
      <sz val="9"/>
      <color indexed="62"/>
      <name val="Microsoft Sans Serif"/>
      <family val="2"/>
    </font>
    <font>
      <b/>
      <sz val="10"/>
      <color indexed="20"/>
      <name val="Haettenschweiler"/>
      <family val="2"/>
    </font>
    <font>
      <sz val="8"/>
      <name val="Arial"/>
      <family val="2"/>
    </font>
    <font>
      <b/>
      <sz val="8"/>
      <name val="Tahoma"/>
      <family val="0"/>
    </font>
    <font>
      <sz val="8"/>
      <color indexed="42"/>
      <name val="Arial Cyr"/>
      <family val="0"/>
    </font>
    <font>
      <sz val="10"/>
      <color indexed="42"/>
      <name val="Arial Cyr"/>
      <family val="0"/>
    </font>
    <font>
      <b/>
      <sz val="9"/>
      <color indexed="62"/>
      <name val="Microsoft Sans Serif"/>
      <family val="2"/>
    </font>
    <font>
      <sz val="9"/>
      <color indexed="12"/>
      <name val="Microsoft Sans Serif"/>
      <family val="2"/>
    </font>
    <font>
      <sz val="10"/>
      <color indexed="12"/>
      <name val="Arial Cyr"/>
      <family val="0"/>
    </font>
    <font>
      <sz val="9"/>
      <color indexed="22"/>
      <name val="Microsoft Sans Serif"/>
      <family val="2"/>
    </font>
    <font>
      <sz val="9"/>
      <color indexed="14"/>
      <name val="Microsoft Sans Serif"/>
      <family val="2"/>
    </font>
    <font>
      <sz val="10"/>
      <color indexed="14"/>
      <name val="Arial Cyr"/>
      <family val="0"/>
    </font>
    <font>
      <sz val="8"/>
      <color indexed="14"/>
      <name val="Arial Cyr"/>
      <family val="0"/>
    </font>
    <font>
      <sz val="9"/>
      <color indexed="18"/>
      <name val="Microsoft Sans Serif"/>
      <family val="2"/>
    </font>
    <font>
      <sz val="10"/>
      <color indexed="19"/>
      <name val="Arial Cyr"/>
      <family val="0"/>
    </font>
    <font>
      <sz val="8"/>
      <color indexed="12"/>
      <name val="Arial Cyr"/>
      <family val="0"/>
    </font>
    <font>
      <sz val="10"/>
      <color indexed="53"/>
      <name val="Arial Cyr"/>
      <family val="0"/>
    </font>
    <font>
      <sz val="9"/>
      <color indexed="53"/>
      <name val="Microsoft Sans Serif"/>
      <family val="2"/>
    </font>
    <font>
      <sz val="9"/>
      <color indexed="19"/>
      <name val="Microsoft Sans Serif"/>
      <family val="2"/>
    </font>
    <font>
      <sz val="10"/>
      <color indexed="11"/>
      <name val="Arial Cyr"/>
      <family val="0"/>
    </font>
    <font>
      <sz val="9"/>
      <color indexed="49"/>
      <name val="Microsoft Sans Serif"/>
      <family val="2"/>
    </font>
    <font>
      <sz val="10"/>
      <color indexed="49"/>
      <name val="Arial Cyr"/>
      <family val="0"/>
    </font>
    <font>
      <sz val="8"/>
      <color indexed="49"/>
      <name val="Arial Cyr"/>
      <family val="0"/>
    </font>
    <font>
      <sz val="8"/>
      <color indexed="11"/>
      <name val="Microsoft Sans Serif"/>
      <family val="2"/>
    </font>
    <font>
      <sz val="8"/>
      <color indexed="53"/>
      <name val="Arial Cyr"/>
      <family val="0"/>
    </font>
    <font>
      <sz val="10"/>
      <name val="Arial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b/>
      <sz val="10"/>
      <color indexed="55"/>
      <name val="Haettenschweiler"/>
      <family val="2"/>
    </font>
    <font>
      <sz val="9"/>
      <color indexed="16"/>
      <name val="Microsoft Sans Serif"/>
      <family val="2"/>
    </font>
    <font>
      <sz val="10"/>
      <color indexed="16"/>
      <name val="Arial Cyr"/>
      <family val="0"/>
    </font>
    <font>
      <i/>
      <sz val="8"/>
      <color indexed="16"/>
      <name val="Arial Cyr"/>
      <family val="0"/>
    </font>
    <font>
      <i/>
      <sz val="10"/>
      <color indexed="16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8"/>
      <color indexed="55"/>
      <name val="Arial Cyr"/>
      <family val="2"/>
    </font>
    <font>
      <sz val="9"/>
      <color indexed="55"/>
      <name val="Microsoft Sans Serif"/>
      <family val="2"/>
    </font>
    <font>
      <b/>
      <sz val="10"/>
      <color indexed="55"/>
      <name val="Arial Narrow"/>
      <family val="2"/>
    </font>
    <font>
      <b/>
      <sz val="10"/>
      <color indexed="62"/>
      <name val="Arial Narrow"/>
      <family val="2"/>
    </font>
    <font>
      <b/>
      <sz val="10"/>
      <color indexed="12"/>
      <name val="Arial Narrow"/>
      <family val="2"/>
    </font>
    <font>
      <sz val="7"/>
      <color indexed="23"/>
      <name val="Arial Cyr"/>
      <family val="0"/>
    </font>
    <font>
      <sz val="8"/>
      <color indexed="23"/>
      <name val="Arial Cyr"/>
      <family val="0"/>
    </font>
    <font>
      <sz val="10"/>
      <color indexed="23"/>
      <name val="Arial Cyr"/>
      <family val="0"/>
    </font>
    <font>
      <sz val="9"/>
      <color indexed="23"/>
      <name val="Microsoft Sans Serif"/>
      <family val="2"/>
    </font>
    <font>
      <b/>
      <sz val="10"/>
      <color indexed="23"/>
      <name val="Arial Narrow"/>
      <family val="2"/>
    </font>
    <font>
      <sz val="10"/>
      <name val="Arial Narrow"/>
      <family val="2"/>
    </font>
    <font>
      <sz val="7"/>
      <color indexed="55"/>
      <name val="Arial Cyr"/>
      <family val="0"/>
    </font>
    <font>
      <b/>
      <sz val="10"/>
      <color indexed="22"/>
      <name val="Arial Narrow"/>
      <family val="2"/>
    </font>
    <font>
      <i/>
      <sz val="9"/>
      <color indexed="16"/>
      <name val="Microsoft Sans Serif"/>
      <family val="2"/>
    </font>
    <font>
      <sz val="9"/>
      <color indexed="10"/>
      <name val="Microsoft Sans Serif"/>
      <family val="2"/>
    </font>
    <font>
      <b/>
      <sz val="10"/>
      <color indexed="19"/>
      <name val="Arial Narrow"/>
      <family val="2"/>
    </font>
    <font>
      <sz val="8"/>
      <name val="Arial Narrow"/>
      <family val="2"/>
    </font>
    <font>
      <b/>
      <sz val="10"/>
      <color indexed="11"/>
      <name val="Arial Narrow"/>
      <family val="2"/>
    </font>
    <font>
      <sz val="8"/>
      <color indexed="55"/>
      <name val="Arial"/>
      <family val="2"/>
    </font>
    <font>
      <sz val="10"/>
      <name val="Tahoma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7"/>
      <name val="Arial Black"/>
      <family val="2"/>
    </font>
    <font>
      <sz val="10"/>
      <color indexed="55"/>
      <name val="Arial Narrow"/>
      <family val="2"/>
    </font>
    <font>
      <i/>
      <sz val="8"/>
      <name val="Arial Cyr"/>
      <family val="2"/>
    </font>
    <font>
      <b/>
      <sz val="7"/>
      <color indexed="10"/>
      <name val="Arial Cyr"/>
      <family val="2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55"/>
      <name val="Arial"/>
      <family val="2"/>
    </font>
    <font>
      <b/>
      <sz val="9"/>
      <color indexed="55"/>
      <name val="Microsoft Sans Serif"/>
      <family val="2"/>
    </font>
    <font>
      <sz val="10"/>
      <color indexed="55"/>
      <name val="Arial"/>
      <family val="2"/>
    </font>
    <font>
      <b/>
      <sz val="10"/>
      <color indexed="22"/>
      <name val="Arial"/>
      <family val="2"/>
    </font>
    <font>
      <b/>
      <sz val="9"/>
      <color indexed="22"/>
      <name val="Microsoft Sans Serif"/>
      <family val="2"/>
    </font>
    <font>
      <sz val="8"/>
      <color indexed="10"/>
      <name val="Arial Cyr"/>
      <family val="2"/>
    </font>
    <font>
      <b/>
      <sz val="8"/>
      <color indexed="55"/>
      <name val="Microsoft Sans Serif"/>
      <family val="2"/>
    </font>
    <font>
      <b/>
      <sz val="10"/>
      <color indexed="14"/>
      <name val="Arial Cyr"/>
      <family val="2"/>
    </font>
    <font>
      <u val="single"/>
      <sz val="10"/>
      <color indexed="12"/>
      <name val="Arial Cyr"/>
      <family val="0"/>
    </font>
    <font>
      <b/>
      <sz val="8"/>
      <color indexed="18"/>
      <name val="Microsoft Sans Serif"/>
      <family val="2"/>
    </font>
    <font>
      <sz val="6"/>
      <name val="Arial Cyr"/>
      <family val="0"/>
    </font>
    <font>
      <sz val="6"/>
      <name val="Microsoft Sans Serif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0" xfId="0" applyAlignment="1">
      <alignment vertical="top" wrapText="1"/>
    </xf>
    <xf numFmtId="3" fontId="7" fillId="0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/>
    </xf>
    <xf numFmtId="0" fontId="24" fillId="0" borderId="0" xfId="0" applyFont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3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35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7" fillId="0" borderId="0" xfId="0" applyFont="1" applyAlignment="1">
      <alignment/>
    </xf>
    <xf numFmtId="3" fontId="41" fillId="0" borderId="0" xfId="0" applyNumberFormat="1" applyFont="1" applyAlignment="1">
      <alignment/>
    </xf>
    <xf numFmtId="0" fontId="42" fillId="0" borderId="0" xfId="0" applyFont="1" applyAlignment="1">
      <alignment/>
    </xf>
    <xf numFmtId="3" fontId="7" fillId="2" borderId="0" xfId="0" applyNumberFormat="1" applyFont="1" applyFill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47" fillId="2" borderId="0" xfId="0" applyFont="1" applyFill="1" applyAlignment="1">
      <alignment horizontal="left"/>
    </xf>
    <xf numFmtId="3" fontId="46" fillId="2" borderId="0" xfId="0" applyNumberFormat="1" applyFont="1" applyFill="1" applyAlignment="1">
      <alignment/>
    </xf>
    <xf numFmtId="0" fontId="47" fillId="2" borderId="0" xfId="0" applyFont="1" applyFill="1" applyAlignment="1">
      <alignment horizontal="left"/>
    </xf>
    <xf numFmtId="0" fontId="39" fillId="2" borderId="0" xfId="0" applyFont="1" applyFill="1" applyAlignment="1">
      <alignment/>
    </xf>
    <xf numFmtId="3" fontId="48" fillId="2" borderId="0" xfId="0" applyNumberFormat="1" applyFont="1" applyFill="1" applyAlignment="1">
      <alignment/>
    </xf>
    <xf numFmtId="3" fontId="49" fillId="2" borderId="0" xfId="0" applyNumberFormat="1" applyFont="1" applyFill="1" applyAlignment="1">
      <alignment/>
    </xf>
    <xf numFmtId="3" fontId="46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3" fontId="50" fillId="0" borderId="0" xfId="0" applyNumberFormat="1" applyFont="1" applyFill="1" applyAlignment="1">
      <alignment/>
    </xf>
    <xf numFmtId="3" fontId="51" fillId="0" borderId="0" xfId="0" applyNumberFormat="1" applyFont="1" applyAlignment="1">
      <alignment/>
    </xf>
    <xf numFmtId="0" fontId="50" fillId="0" borderId="0" xfId="0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0" fontId="52" fillId="2" borderId="0" xfId="0" applyFont="1" applyFill="1" applyAlignment="1">
      <alignment/>
    </xf>
    <xf numFmtId="0" fontId="53" fillId="2" borderId="0" xfId="0" applyFont="1" applyFill="1" applyAlignment="1">
      <alignment/>
    </xf>
    <xf numFmtId="0" fontId="54" fillId="2" borderId="0" xfId="0" applyFont="1" applyFill="1" applyAlignment="1">
      <alignment/>
    </xf>
    <xf numFmtId="3" fontId="55" fillId="2" borderId="0" xfId="0" applyNumberFormat="1" applyFont="1" applyFill="1" applyAlignment="1">
      <alignment/>
    </xf>
    <xf numFmtId="3" fontId="56" fillId="2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8" fillId="2" borderId="0" xfId="0" applyFont="1" applyFill="1" applyAlignment="1">
      <alignment/>
    </xf>
    <xf numFmtId="0" fontId="47" fillId="2" borderId="0" xfId="0" applyFont="1" applyFill="1" applyAlignment="1">
      <alignment/>
    </xf>
    <xf numFmtId="3" fontId="40" fillId="2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3" fontId="7" fillId="2" borderId="0" xfId="0" applyNumberFormat="1" applyFont="1" applyFill="1" applyAlignment="1">
      <alignment horizontal="center"/>
    </xf>
    <xf numFmtId="0" fontId="58" fillId="2" borderId="0" xfId="0" applyFont="1" applyFill="1" applyAlignment="1">
      <alignment/>
    </xf>
    <xf numFmtId="0" fontId="47" fillId="2" borderId="0" xfId="0" applyFont="1" applyFill="1" applyAlignment="1">
      <alignment/>
    </xf>
    <xf numFmtId="3" fontId="48" fillId="2" borderId="0" xfId="0" applyNumberFormat="1" applyFont="1" applyFill="1" applyAlignment="1">
      <alignment/>
    </xf>
    <xf numFmtId="3" fontId="21" fillId="0" borderId="0" xfId="0" applyNumberFormat="1" applyFont="1" applyFill="1" applyBorder="1" applyAlignment="1">
      <alignment/>
    </xf>
    <xf numFmtId="3" fontId="21" fillId="2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46" fillId="0" borderId="0" xfId="0" applyNumberFormat="1" applyFont="1" applyFill="1" applyAlignment="1">
      <alignment/>
    </xf>
    <xf numFmtId="3" fontId="59" fillId="0" borderId="0" xfId="0" applyNumberFormat="1" applyFont="1" applyAlignment="1">
      <alignment/>
    </xf>
    <xf numFmtId="0" fontId="61" fillId="0" borderId="0" xfId="0" applyFont="1" applyAlignment="1">
      <alignment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3" fontId="7" fillId="0" borderId="1" xfId="0" applyNumberFormat="1" applyFont="1" applyBorder="1" applyAlignment="1">
      <alignment/>
    </xf>
    <xf numFmtId="3" fontId="46" fillId="0" borderId="1" xfId="0" applyNumberFormat="1" applyFont="1" applyBorder="1" applyAlignment="1">
      <alignment/>
    </xf>
    <xf numFmtId="0" fontId="39" fillId="2" borderId="0" xfId="0" applyFont="1" applyFill="1" applyAlignment="1">
      <alignment/>
    </xf>
    <xf numFmtId="0" fontId="0" fillId="0" borderId="0" xfId="0" applyFill="1" applyAlignment="1">
      <alignment vertical="center"/>
    </xf>
    <xf numFmtId="0" fontId="38" fillId="2" borderId="0" xfId="0" applyFont="1" applyFill="1" applyAlignment="1">
      <alignment/>
    </xf>
    <xf numFmtId="3" fontId="62" fillId="0" borderId="0" xfId="0" applyNumberFormat="1" applyFont="1" applyAlignment="1">
      <alignment/>
    </xf>
    <xf numFmtId="0" fontId="10" fillId="0" borderId="1" xfId="0" applyFont="1" applyBorder="1" applyAlignment="1">
      <alignment/>
    </xf>
    <xf numFmtId="3" fontId="19" fillId="0" borderId="1" xfId="0" applyNumberFormat="1" applyFont="1" applyBorder="1" applyAlignment="1">
      <alignment/>
    </xf>
    <xf numFmtId="0" fontId="20" fillId="0" borderId="1" xfId="0" applyFont="1" applyBorder="1" applyAlignment="1">
      <alignment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/>
    </xf>
    <xf numFmtId="3" fontId="21" fillId="0" borderId="1" xfId="0" applyNumberFormat="1" applyFont="1" applyBorder="1" applyAlignment="1">
      <alignment/>
    </xf>
    <xf numFmtId="49" fontId="47" fillId="2" borderId="0" xfId="0" applyNumberFormat="1" applyFont="1" applyFill="1" applyAlignment="1">
      <alignment horizontal="left"/>
    </xf>
    <xf numFmtId="0" fontId="47" fillId="2" borderId="0" xfId="0" applyFont="1" applyFill="1" applyAlignment="1">
      <alignment horizontal="left"/>
    </xf>
    <xf numFmtId="0" fontId="39" fillId="2" borderId="0" xfId="0" applyFont="1" applyFill="1" applyAlignment="1">
      <alignment/>
    </xf>
    <xf numFmtId="0" fontId="20" fillId="0" borderId="0" xfId="0" applyFont="1" applyFill="1" applyAlignment="1">
      <alignment/>
    </xf>
    <xf numFmtId="3" fontId="35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63" fillId="0" borderId="0" xfId="0" applyFont="1" applyAlignment="1">
      <alignment/>
    </xf>
    <xf numFmtId="3" fontId="64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9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3" fontId="8" fillId="3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3" fontId="7" fillId="4" borderId="2" xfId="0" applyNumberFormat="1" applyFont="1" applyFill="1" applyBorder="1" applyAlignment="1">
      <alignment horizontal="center"/>
    </xf>
    <xf numFmtId="3" fontId="8" fillId="4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/>
    </xf>
    <xf numFmtId="3" fontId="48" fillId="2" borderId="0" xfId="0" applyNumberFormat="1" applyFont="1" applyFill="1" applyAlignment="1">
      <alignment/>
    </xf>
    <xf numFmtId="3" fontId="48" fillId="2" borderId="0" xfId="0" applyNumberFormat="1" applyFont="1" applyFill="1" applyAlignment="1">
      <alignment/>
    </xf>
    <xf numFmtId="0" fontId="57" fillId="2" borderId="0" xfId="0" applyFont="1" applyFill="1" applyAlignment="1">
      <alignment/>
    </xf>
    <xf numFmtId="0" fontId="71" fillId="2" borderId="0" xfId="0" applyFont="1" applyFill="1" applyAlignment="1">
      <alignment/>
    </xf>
    <xf numFmtId="3" fontId="48" fillId="2" borderId="0" xfId="0" applyNumberFormat="1" applyFont="1" applyFill="1" applyAlignment="1">
      <alignment horizontal="center"/>
    </xf>
    <xf numFmtId="0" fontId="49" fillId="2" borderId="0" xfId="0" applyFont="1" applyFill="1" applyAlignment="1">
      <alignment/>
    </xf>
    <xf numFmtId="165" fontId="7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0" fontId="58" fillId="2" borderId="0" xfId="0" applyFont="1" applyFill="1" applyBorder="1" applyAlignment="1">
      <alignment/>
    </xf>
    <xf numFmtId="0" fontId="47" fillId="2" borderId="0" xfId="0" applyFont="1" applyFill="1" applyBorder="1" applyAlignment="1">
      <alignment horizontal="left"/>
    </xf>
    <xf numFmtId="0" fontId="39" fillId="2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3" fillId="0" borderId="0" xfId="0" applyFont="1" applyAlignment="1">
      <alignment/>
    </xf>
    <xf numFmtId="3" fontId="49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39" fillId="0" borderId="0" xfId="0" applyFont="1" applyFill="1" applyAlignment="1">
      <alignment/>
    </xf>
    <xf numFmtId="3" fontId="60" fillId="0" borderId="0" xfId="0" applyNumberFormat="1" applyFont="1" applyFill="1" applyAlignment="1">
      <alignment vertical="top"/>
    </xf>
    <xf numFmtId="0" fontId="61" fillId="0" borderId="0" xfId="0" applyFont="1" applyFill="1" applyAlignment="1">
      <alignment/>
    </xf>
    <xf numFmtId="3" fontId="46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0" fillId="0" borderId="1" xfId="0" applyFont="1" applyFill="1" applyBorder="1" applyAlignment="1">
      <alignment/>
    </xf>
    <xf numFmtId="3" fontId="48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48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9" fillId="0" borderId="0" xfId="0" applyFont="1" applyFill="1" applyAlignment="1">
      <alignment/>
    </xf>
    <xf numFmtId="3" fontId="29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39" fillId="2" borderId="0" xfId="0" applyFont="1" applyFill="1" applyAlignment="1">
      <alignment horizontal="center" vertical="center"/>
    </xf>
    <xf numFmtId="3" fontId="7" fillId="3" borderId="2" xfId="0" applyNumberFormat="1" applyFont="1" applyFill="1" applyBorder="1" applyAlignment="1">
      <alignment/>
    </xf>
    <xf numFmtId="3" fontId="46" fillId="3" borderId="2" xfId="0" applyNumberFormat="1" applyFont="1" applyFill="1" applyBorder="1" applyAlignment="1">
      <alignment/>
    </xf>
    <xf numFmtId="0" fontId="58" fillId="3" borderId="2" xfId="0" applyFont="1" applyFill="1" applyBorder="1" applyAlignment="1">
      <alignment/>
    </xf>
    <xf numFmtId="0" fontId="47" fillId="3" borderId="2" xfId="0" applyFont="1" applyFill="1" applyBorder="1" applyAlignment="1">
      <alignment horizontal="left"/>
    </xf>
    <xf numFmtId="0" fontId="39" fillId="3" borderId="2" xfId="0" applyFont="1" applyFill="1" applyBorder="1" applyAlignment="1">
      <alignment/>
    </xf>
    <xf numFmtId="3" fontId="75" fillId="3" borderId="2" xfId="0" applyNumberFormat="1" applyFont="1" applyFill="1" applyBorder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0" fontId="47" fillId="2" borderId="0" xfId="0" applyFont="1" applyFill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76" fillId="2" borderId="0" xfId="0" applyFont="1" applyFill="1" applyAlignment="1">
      <alignment/>
    </xf>
    <xf numFmtId="3" fontId="77" fillId="2" borderId="0" xfId="0" applyNumberFormat="1" applyFont="1" applyFill="1" applyAlignment="1">
      <alignment/>
    </xf>
    <xf numFmtId="0" fontId="78" fillId="2" borderId="0" xfId="0" applyFont="1" applyFill="1" applyAlignment="1">
      <alignment/>
    </xf>
    <xf numFmtId="0" fontId="2" fillId="0" borderId="0" xfId="0" applyFont="1" applyAlignment="1">
      <alignment/>
    </xf>
    <xf numFmtId="3" fontId="61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3" fontId="61" fillId="0" borderId="1" xfId="0" applyNumberFormat="1" applyFont="1" applyFill="1" applyBorder="1" applyAlignment="1">
      <alignment/>
    </xf>
    <xf numFmtId="3" fontId="61" fillId="0" borderId="1" xfId="0" applyNumberFormat="1" applyFont="1" applyBorder="1" applyAlignment="1">
      <alignment/>
    </xf>
    <xf numFmtId="3" fontId="61" fillId="0" borderId="1" xfId="0" applyNumberFormat="1" applyFont="1" applyBorder="1" applyAlignment="1">
      <alignment/>
    </xf>
    <xf numFmtId="3" fontId="74" fillId="0" borderId="1" xfId="0" applyNumberFormat="1" applyFont="1" applyBorder="1" applyAlignment="1">
      <alignment/>
    </xf>
    <xf numFmtId="3" fontId="61" fillId="0" borderId="0" xfId="0" applyNumberFormat="1" applyFont="1" applyAlignment="1">
      <alignment/>
    </xf>
    <xf numFmtId="3" fontId="74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29" fillId="0" borderId="0" xfId="0" applyNumberFormat="1" applyFont="1" applyFill="1" applyAlignment="1">
      <alignment/>
    </xf>
    <xf numFmtId="165" fontId="32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0" fontId="79" fillId="0" borderId="0" xfId="0" applyFont="1" applyAlignment="1">
      <alignment/>
    </xf>
    <xf numFmtId="3" fontId="80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3" fontId="21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3" fontId="77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3" fontId="48" fillId="0" borderId="0" xfId="0" applyNumberFormat="1" applyFont="1" applyFill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3" fontId="21" fillId="0" borderId="0" xfId="0" applyNumberFormat="1" applyFont="1" applyFill="1" applyAlignment="1">
      <alignment vertical="top"/>
    </xf>
    <xf numFmtId="0" fontId="39" fillId="0" borderId="0" xfId="0" applyFont="1" applyFill="1" applyAlignment="1">
      <alignment vertical="top"/>
    </xf>
    <xf numFmtId="3" fontId="7" fillId="0" borderId="2" xfId="0" applyNumberFormat="1" applyFont="1" applyFill="1" applyBorder="1" applyAlignment="1">
      <alignment vertical="top"/>
    </xf>
    <xf numFmtId="3" fontId="25" fillId="0" borderId="0" xfId="0" applyNumberFormat="1" applyFont="1" applyFill="1" applyAlignment="1">
      <alignment vertical="top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vertical="top"/>
    </xf>
    <xf numFmtId="3" fontId="7" fillId="0" borderId="0" xfId="0" applyNumberFormat="1" applyFont="1" applyFill="1" applyAlignment="1">
      <alignment vertical="top"/>
    </xf>
    <xf numFmtId="3" fontId="21" fillId="2" borderId="0" xfId="0" applyNumberFormat="1" applyFont="1" applyFill="1" applyAlignment="1">
      <alignment vertical="top"/>
    </xf>
    <xf numFmtId="3" fontId="48" fillId="2" borderId="0" xfId="0" applyNumberFormat="1" applyFont="1" applyFill="1" applyAlignment="1">
      <alignment vertical="top"/>
    </xf>
    <xf numFmtId="3" fontId="61" fillId="0" borderId="0" xfId="0" applyNumberFormat="1" applyFont="1" applyFill="1" applyAlignment="1">
      <alignment/>
    </xf>
    <xf numFmtId="3" fontId="61" fillId="0" borderId="0" xfId="0" applyNumberFormat="1" applyFont="1" applyFill="1" applyAlignment="1">
      <alignment vertical="top"/>
    </xf>
    <xf numFmtId="170" fontId="7" fillId="0" borderId="0" xfId="19" applyNumberFormat="1" applyFont="1" applyFill="1" applyAlignment="1">
      <alignment/>
    </xf>
    <xf numFmtId="170" fontId="0" fillId="0" borderId="0" xfId="19" applyNumberForma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165" fontId="7" fillId="0" borderId="0" xfId="0" applyNumberFormat="1" applyFont="1" applyFill="1" applyAlignment="1">
      <alignment vertical="top"/>
    </xf>
    <xf numFmtId="165" fontId="7" fillId="2" borderId="0" xfId="0" applyNumberFormat="1" applyFont="1" applyFill="1" applyBorder="1" applyAlignment="1">
      <alignment/>
    </xf>
    <xf numFmtId="3" fontId="82" fillId="2" borderId="0" xfId="0" applyNumberFormat="1" applyFont="1" applyFill="1" applyAlignment="1">
      <alignment/>
    </xf>
    <xf numFmtId="3" fontId="7" fillId="5" borderId="2" xfId="0" applyNumberFormat="1" applyFont="1" applyFill="1" applyBorder="1" applyAlignment="1">
      <alignment/>
    </xf>
    <xf numFmtId="3" fontId="48" fillId="5" borderId="2" xfId="0" applyNumberFormat="1" applyFont="1" applyFill="1" applyBorder="1" applyAlignment="1">
      <alignment/>
    </xf>
    <xf numFmtId="0" fontId="83" fillId="0" borderId="0" xfId="0" applyFont="1" applyAlignment="1">
      <alignment/>
    </xf>
    <xf numFmtId="3" fontId="61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7" fillId="3" borderId="2" xfId="0" applyNumberFormat="1" applyFont="1" applyFill="1" applyBorder="1" applyAlignment="1">
      <alignment horizontal="left"/>
    </xf>
    <xf numFmtId="3" fontId="48" fillId="2" borderId="0" xfId="0" applyNumberFormat="1" applyFont="1" applyFill="1" applyAlignment="1">
      <alignment vertical="top"/>
    </xf>
    <xf numFmtId="3" fontId="21" fillId="0" borderId="0" xfId="0" applyNumberFormat="1" applyFont="1" applyFill="1" applyAlignment="1">
      <alignment vertical="top"/>
    </xf>
    <xf numFmtId="3" fontId="48" fillId="2" borderId="0" xfId="0" applyNumberFormat="1" applyFont="1" applyFill="1" applyAlignment="1">
      <alignment vertical="top"/>
    </xf>
    <xf numFmtId="3" fontId="55" fillId="2" borderId="0" xfId="0" applyNumberFormat="1" applyFont="1" applyFill="1" applyAlignment="1">
      <alignment vertical="top"/>
    </xf>
    <xf numFmtId="3" fontId="48" fillId="2" borderId="0" xfId="0" applyNumberFormat="1" applyFont="1" applyFill="1" applyAlignment="1">
      <alignment horizontal="center" vertical="top"/>
    </xf>
    <xf numFmtId="3" fontId="7" fillId="2" borderId="0" xfId="0" applyNumberFormat="1" applyFont="1" applyFill="1" applyAlignment="1">
      <alignment horizontal="center" vertical="top"/>
    </xf>
    <xf numFmtId="3" fontId="21" fillId="0" borderId="0" xfId="0" applyNumberFormat="1" applyFont="1" applyAlignment="1">
      <alignment vertical="top"/>
    </xf>
    <xf numFmtId="3" fontId="21" fillId="0" borderId="0" xfId="0" applyNumberFormat="1" applyFont="1" applyFill="1" applyBorder="1" applyAlignment="1">
      <alignment vertical="top"/>
    </xf>
    <xf numFmtId="3" fontId="21" fillId="2" borderId="0" xfId="0" applyNumberFormat="1" applyFont="1" applyFill="1" applyAlignment="1">
      <alignment horizontal="center" vertical="top"/>
    </xf>
    <xf numFmtId="165" fontId="41" fillId="0" borderId="0" xfId="0" applyNumberFormat="1" applyFont="1" applyAlignment="1">
      <alignment/>
    </xf>
    <xf numFmtId="3" fontId="61" fillId="0" borderId="0" xfId="0" applyNumberFormat="1" applyFont="1" applyAlignment="1">
      <alignment vertical="top"/>
    </xf>
    <xf numFmtId="0" fontId="84" fillId="0" borderId="0" xfId="15" applyAlignment="1">
      <alignment horizontal="left" wrapText="1" indent="1"/>
    </xf>
    <xf numFmtId="3" fontId="85" fillId="0" borderId="0" xfId="0" applyNumberFormat="1" applyFont="1" applyAlignment="1">
      <alignment/>
    </xf>
    <xf numFmtId="165" fontId="46" fillId="0" borderId="0" xfId="0" applyNumberFormat="1" applyFont="1" applyAlignment="1">
      <alignment/>
    </xf>
    <xf numFmtId="3" fontId="18" fillId="0" borderId="0" xfId="0" applyNumberFormat="1" applyFont="1" applyAlignment="1">
      <alignment horizontal="center"/>
    </xf>
    <xf numFmtId="175" fontId="8" fillId="0" borderId="0" xfId="0" applyNumberFormat="1" applyFont="1" applyAlignment="1">
      <alignment/>
    </xf>
    <xf numFmtId="165" fontId="7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80" fillId="0" borderId="0" xfId="0" applyNumberFormat="1" applyFont="1" applyAlignment="1">
      <alignment/>
    </xf>
    <xf numFmtId="0" fontId="86" fillId="0" borderId="0" xfId="0" applyFont="1" applyAlignment="1">
      <alignment/>
    </xf>
    <xf numFmtId="3" fontId="87" fillId="3" borderId="2" xfId="0" applyNumberFormat="1" applyFont="1" applyFill="1" applyBorder="1" applyAlignment="1">
      <alignment/>
    </xf>
    <xf numFmtId="3" fontId="7" fillId="0" borderId="0" xfId="0" applyNumberFormat="1" applyFont="1" applyAlignment="1">
      <alignment horizontal="right" vertical="top"/>
    </xf>
    <xf numFmtId="3" fontId="7" fillId="0" borderId="0" xfId="0" applyNumberFormat="1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3" fontId="7" fillId="0" borderId="0" xfId="19" applyNumberFormat="1" applyFont="1" applyFill="1" applyAlignment="1">
      <alignment vertical="top"/>
    </xf>
    <xf numFmtId="3" fontId="7" fillId="0" borderId="0" xfId="0" applyNumberFormat="1" applyFont="1" applyAlignment="1">
      <alignment vertical="top"/>
    </xf>
    <xf numFmtId="3" fontId="18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9" fillId="2" borderId="0" xfId="0" applyFont="1" applyFill="1" applyAlignment="1">
      <alignment horizontal="left" vertical="top" wrapText="1"/>
    </xf>
    <xf numFmtId="3" fontId="80" fillId="0" borderId="0" xfId="0" applyNumberFormat="1" applyFont="1" applyAlignment="1">
      <alignment horizontal="center"/>
    </xf>
    <xf numFmtId="3" fontId="61" fillId="0" borderId="0" xfId="0" applyNumberFormat="1" applyFont="1" applyFill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3" fontId="61" fillId="0" borderId="3" xfId="0" applyNumberFormat="1" applyFont="1" applyFill="1" applyBorder="1" applyAlignment="1">
      <alignment horizontal="right" vertical="top"/>
    </xf>
    <xf numFmtId="165" fontId="7" fillId="0" borderId="0" xfId="0" applyNumberFormat="1" applyFont="1" applyAlignment="1">
      <alignment horizontal="right" vertical="top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34"/>
  <sheetViews>
    <sheetView tabSelected="1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9" sqref="A9"/>
    </sheetView>
  </sheetViews>
  <sheetFormatPr defaultColWidth="9.00390625" defaultRowHeight="12.75"/>
  <cols>
    <col min="1" max="1" width="3.25390625" style="8" customWidth="1"/>
    <col min="2" max="2" width="3.125" style="4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125" style="57" customWidth="1"/>
    <col min="8" max="8" width="11.25390625" style="6" customWidth="1"/>
    <col min="9" max="9" width="10.00390625" style="7" customWidth="1"/>
    <col min="11" max="11" width="0.74609375" style="0" customWidth="1"/>
    <col min="12" max="12" width="13.875" style="6" customWidth="1"/>
    <col min="13" max="13" width="10.125" style="57" customWidth="1"/>
    <col min="14" max="14" width="11.25390625" style="6" customWidth="1"/>
    <col min="15" max="15" width="10.00390625" style="7" customWidth="1"/>
    <col min="17" max="17" width="0.74609375" style="0" customWidth="1"/>
    <col min="18" max="18" width="13.875" style="6" customWidth="1"/>
    <col min="19" max="19" width="11.25390625" style="6" customWidth="1"/>
    <col min="20" max="20" width="0.74609375" style="0" customWidth="1"/>
    <col min="21" max="21" width="13.875" style="6" customWidth="1"/>
    <col min="22" max="22" width="11.25390625" style="6" customWidth="1"/>
    <col min="23" max="23" width="10.00390625" style="7" customWidth="1"/>
  </cols>
  <sheetData>
    <row r="1" spans="1:13" ht="12.75">
      <c r="A1" s="113" t="s">
        <v>919</v>
      </c>
      <c r="G1" s="7"/>
      <c r="M1" s="7"/>
    </row>
    <row r="2" spans="1:13" ht="7.5" customHeight="1">
      <c r="A2" s="113"/>
      <c r="G2" s="7"/>
      <c r="M2" s="7"/>
    </row>
    <row r="3" spans="2:13" ht="15.75">
      <c r="B3" s="114" t="s">
        <v>2091</v>
      </c>
      <c r="C3" s="4"/>
      <c r="G3" s="7"/>
      <c r="M3" s="7"/>
    </row>
    <row r="4" spans="2:13" ht="9.75" customHeight="1">
      <c r="B4" s="114"/>
      <c r="C4" s="4"/>
      <c r="F4" s="233" t="s">
        <v>507</v>
      </c>
      <c r="G4" s="7"/>
      <c r="M4" s="7"/>
    </row>
    <row r="5" spans="2:23" ht="12.75">
      <c r="B5" s="115" t="s">
        <v>920</v>
      </c>
      <c r="C5" s="115"/>
      <c r="F5" s="232" t="s">
        <v>508</v>
      </c>
      <c r="G5"/>
      <c r="H5" s="241"/>
      <c r="I5"/>
      <c r="L5"/>
      <c r="M5"/>
      <c r="N5" s="241"/>
      <c r="O5"/>
      <c r="R5"/>
      <c r="S5"/>
      <c r="U5"/>
      <c r="V5"/>
      <c r="W5"/>
    </row>
    <row r="6" spans="2:23" ht="12.75">
      <c r="B6" s="116"/>
      <c r="C6" s="37" t="s">
        <v>2208</v>
      </c>
      <c r="F6"/>
      <c r="G6"/>
      <c r="H6" s="241"/>
      <c r="I6"/>
      <c r="L6"/>
      <c r="M6"/>
      <c r="N6" s="241"/>
      <c r="O6"/>
      <c r="R6"/>
      <c r="S6"/>
      <c r="U6"/>
      <c r="V6"/>
      <c r="W6"/>
    </row>
    <row r="7" spans="2:23" ht="12.75">
      <c r="B7" s="116"/>
      <c r="C7" s="37"/>
      <c r="F7" s="239" t="s">
        <v>509</v>
      </c>
      <c r="G7"/>
      <c r="H7" s="241"/>
      <c r="I7" s="260"/>
      <c r="L7" s="186" t="s">
        <v>1477</v>
      </c>
      <c r="M7"/>
      <c r="N7" s="241"/>
      <c r="O7"/>
      <c r="R7" s="186" t="s">
        <v>2051</v>
      </c>
      <c r="S7"/>
      <c r="U7" s="186" t="s">
        <v>2092</v>
      </c>
      <c r="V7"/>
      <c r="W7"/>
    </row>
    <row r="8" spans="1:24" ht="12.75">
      <c r="A8" s="117"/>
      <c r="B8" s="118"/>
      <c r="C8" s="119"/>
      <c r="D8" s="119"/>
      <c r="E8" s="119"/>
      <c r="F8" s="242" t="s">
        <v>1149</v>
      </c>
      <c r="G8" s="120"/>
      <c r="H8" s="242" t="s">
        <v>1127</v>
      </c>
      <c r="I8" s="120"/>
      <c r="J8" s="119"/>
      <c r="K8" s="119"/>
      <c r="L8" s="242" t="s">
        <v>1149</v>
      </c>
      <c r="M8" s="120"/>
      <c r="N8" s="242" t="s">
        <v>1127</v>
      </c>
      <c r="O8" s="120"/>
      <c r="P8" s="119"/>
      <c r="Q8" s="119"/>
      <c r="R8" s="242" t="s">
        <v>1149</v>
      </c>
      <c r="S8" s="242" t="s">
        <v>1127</v>
      </c>
      <c r="T8" s="119"/>
      <c r="U8" s="242" t="s">
        <v>1149</v>
      </c>
      <c r="V8" s="242" t="s">
        <v>1127</v>
      </c>
      <c r="W8" s="120"/>
      <c r="X8" s="119"/>
    </row>
    <row r="9" ht="12.75">
      <c r="B9" s="2" t="s">
        <v>627</v>
      </c>
    </row>
    <row r="10" spans="1:22" ht="12.75">
      <c r="A10" s="8">
        <v>1</v>
      </c>
      <c r="C10" t="s">
        <v>1151</v>
      </c>
      <c r="F10" s="6">
        <v>29299000</v>
      </c>
      <c r="H10" s="6">
        <v>14381000</v>
      </c>
      <c r="L10" s="6">
        <v>29299000</v>
      </c>
      <c r="N10" s="6">
        <v>14381000</v>
      </c>
      <c r="U10" s="187">
        <v>0</v>
      </c>
      <c r="V10" s="187">
        <v>0</v>
      </c>
    </row>
    <row r="11" spans="1:14" ht="12.75">
      <c r="A11" s="8">
        <v>2</v>
      </c>
      <c r="C11" t="s">
        <v>1152</v>
      </c>
      <c r="F11" s="6">
        <v>10918000</v>
      </c>
      <c r="H11" s="6">
        <v>6207000</v>
      </c>
      <c r="L11" s="6">
        <v>10918000</v>
      </c>
      <c r="N11" s="6">
        <v>6207000</v>
      </c>
    </row>
    <row r="12" spans="1:14" ht="12.75">
      <c r="A12" s="8">
        <v>3</v>
      </c>
      <c r="C12" t="s">
        <v>1153</v>
      </c>
      <c r="F12" s="6">
        <v>258000</v>
      </c>
      <c r="H12" s="6">
        <v>164000</v>
      </c>
      <c r="L12" s="6">
        <v>258000</v>
      </c>
      <c r="N12" s="6">
        <v>164000</v>
      </c>
    </row>
    <row r="13" spans="1:22" ht="12.75">
      <c r="A13" s="8">
        <v>4</v>
      </c>
      <c r="C13" t="s">
        <v>1154</v>
      </c>
      <c r="F13" s="6">
        <f>L13+U13</f>
        <v>45000</v>
      </c>
      <c r="H13" s="6">
        <f>N13+V13</f>
        <v>27600</v>
      </c>
      <c r="L13" s="6">
        <v>40000</v>
      </c>
      <c r="N13" s="6">
        <v>24000</v>
      </c>
      <c r="U13" s="6">
        <v>5000</v>
      </c>
      <c r="V13" s="6">
        <v>3600</v>
      </c>
    </row>
    <row r="14" spans="1:14" ht="12.75">
      <c r="A14" s="8">
        <v>5</v>
      </c>
      <c r="C14" t="s">
        <v>1157</v>
      </c>
      <c r="F14" s="6">
        <v>120000</v>
      </c>
      <c r="H14" s="6">
        <v>44000</v>
      </c>
      <c r="L14" s="6">
        <v>120000</v>
      </c>
      <c r="N14" s="6">
        <v>44000</v>
      </c>
    </row>
    <row r="15" spans="1:14" ht="12.75">
      <c r="A15" s="8">
        <v>6</v>
      </c>
      <c r="C15" t="s">
        <v>1158</v>
      </c>
      <c r="F15" s="6">
        <v>0</v>
      </c>
      <c r="H15" s="6">
        <v>0</v>
      </c>
      <c r="L15" s="6">
        <v>0</v>
      </c>
      <c r="N15" s="6">
        <v>0</v>
      </c>
    </row>
    <row r="16" spans="1:14" ht="12.75">
      <c r="A16" s="8">
        <v>7</v>
      </c>
      <c r="C16" t="s">
        <v>1155</v>
      </c>
      <c r="F16" s="6">
        <v>229000</v>
      </c>
      <c r="H16" s="6">
        <v>151000</v>
      </c>
      <c r="L16" s="6">
        <v>229000</v>
      </c>
      <c r="N16" s="6">
        <v>151000</v>
      </c>
    </row>
    <row r="17" spans="1:14" ht="12.75">
      <c r="A17" s="8">
        <v>8</v>
      </c>
      <c r="C17" t="s">
        <v>1156</v>
      </c>
      <c r="F17" s="6">
        <v>638000</v>
      </c>
      <c r="H17" s="6">
        <v>192000</v>
      </c>
      <c r="L17" s="6">
        <v>638000</v>
      </c>
      <c r="N17" s="6">
        <v>192000</v>
      </c>
    </row>
    <row r="18" spans="1:22" ht="12.75">
      <c r="A18" s="8">
        <v>9</v>
      </c>
      <c r="C18" t="s">
        <v>1202</v>
      </c>
      <c r="F18" s="6">
        <f>L18+U18</f>
        <v>2621000</v>
      </c>
      <c r="H18" s="6">
        <f>N18+V18</f>
        <v>633000</v>
      </c>
      <c r="L18" s="6">
        <v>2559000</v>
      </c>
      <c r="N18" s="6">
        <v>571000</v>
      </c>
      <c r="U18" s="6">
        <v>62000</v>
      </c>
      <c r="V18" s="6">
        <v>62000</v>
      </c>
    </row>
    <row r="19" spans="1:14" ht="12.75">
      <c r="A19" s="8" t="s">
        <v>717</v>
      </c>
      <c r="C19" t="s">
        <v>1203</v>
      </c>
      <c r="F19" s="6">
        <v>222000</v>
      </c>
      <c r="H19" s="6">
        <v>53000</v>
      </c>
      <c r="L19" s="6">
        <v>222000</v>
      </c>
      <c r="N19" s="6">
        <v>53000</v>
      </c>
    </row>
    <row r="20" spans="1:14" ht="12.75">
      <c r="A20" s="4" t="s">
        <v>63</v>
      </c>
      <c r="D20" t="s">
        <v>62</v>
      </c>
      <c r="F20" s="6">
        <v>4898000</v>
      </c>
      <c r="H20" s="6">
        <v>1064000</v>
      </c>
      <c r="L20" s="6">
        <v>4898000</v>
      </c>
      <c r="N20" s="6">
        <v>1064000</v>
      </c>
    </row>
    <row r="21" spans="1:24" ht="12.75">
      <c r="A21" s="71">
        <v>11</v>
      </c>
      <c r="B21" s="72" t="s">
        <v>1216</v>
      </c>
      <c r="C21" s="54" t="s">
        <v>1204</v>
      </c>
      <c r="D21" s="54"/>
      <c r="E21" s="54"/>
      <c r="F21" s="55"/>
      <c r="G21" s="56"/>
      <c r="H21" s="55"/>
      <c r="I21" s="73"/>
      <c r="J21" s="54"/>
      <c r="L21" s="55"/>
      <c r="M21" s="56"/>
      <c r="N21" s="55"/>
      <c r="O21" s="73"/>
      <c r="P21" s="54"/>
      <c r="R21" s="55"/>
      <c r="S21" s="55"/>
      <c r="U21" s="55"/>
      <c r="V21" s="55"/>
      <c r="W21" s="73"/>
      <c r="X21" s="54"/>
    </row>
    <row r="22" spans="1:24" ht="12.75">
      <c r="A22" s="71"/>
      <c r="B22" s="72" t="s">
        <v>1217</v>
      </c>
      <c r="C22" s="54" t="s">
        <v>1205</v>
      </c>
      <c r="D22" s="54"/>
      <c r="E22" s="54"/>
      <c r="F22" s="55"/>
      <c r="G22" s="56"/>
      <c r="H22" s="55"/>
      <c r="I22" s="73"/>
      <c r="J22" s="54"/>
      <c r="L22" s="55"/>
      <c r="M22" s="56"/>
      <c r="N22" s="55"/>
      <c r="O22" s="73"/>
      <c r="P22" s="54"/>
      <c r="R22" s="55"/>
      <c r="S22" s="55"/>
      <c r="U22" s="55"/>
      <c r="V22" s="55"/>
      <c r="W22" s="73"/>
      <c r="X22" s="54"/>
    </row>
    <row r="23" spans="1:14" ht="12.75">
      <c r="A23" s="8">
        <v>12</v>
      </c>
      <c r="C23" t="s">
        <v>1206</v>
      </c>
      <c r="F23" s="6">
        <v>33305000</v>
      </c>
      <c r="H23" s="6">
        <v>7813000</v>
      </c>
      <c r="L23" s="6">
        <v>33305000</v>
      </c>
      <c r="N23" s="6">
        <v>7813000</v>
      </c>
    </row>
    <row r="24" spans="1:14" ht="12.75">
      <c r="A24" s="8">
        <v>13</v>
      </c>
      <c r="D24" t="s">
        <v>1207</v>
      </c>
      <c r="F24" s="6">
        <v>18678000</v>
      </c>
      <c r="H24" s="6">
        <v>7519000</v>
      </c>
      <c r="L24" s="6">
        <v>18678000</v>
      </c>
      <c r="N24" s="6">
        <v>7519000</v>
      </c>
    </row>
    <row r="25" spans="1:24" ht="12.75">
      <c r="A25" s="71">
        <v>14</v>
      </c>
      <c r="B25" s="72"/>
      <c r="C25" s="54"/>
      <c r="D25" s="54" t="s">
        <v>1208</v>
      </c>
      <c r="E25" s="54"/>
      <c r="F25" s="55"/>
      <c r="G25" s="56"/>
      <c r="H25" s="55"/>
      <c r="I25" s="73"/>
      <c r="J25" s="54"/>
      <c r="L25" s="55"/>
      <c r="M25" s="56"/>
      <c r="N25" s="55"/>
      <c r="O25" s="73"/>
      <c r="P25" s="54"/>
      <c r="R25" s="55"/>
      <c r="S25" s="55"/>
      <c r="U25" s="55"/>
      <c r="V25" s="55"/>
      <c r="W25" s="73"/>
      <c r="X25" s="54"/>
    </row>
    <row r="26" spans="1:22" ht="12.75">
      <c r="A26" s="8">
        <v>15</v>
      </c>
      <c r="C26" t="s">
        <v>71</v>
      </c>
      <c r="F26" s="6">
        <f>L26+U26</f>
        <v>5205000</v>
      </c>
      <c r="H26" s="6">
        <f>N26+V26</f>
        <v>4014000</v>
      </c>
      <c r="L26" s="6">
        <v>5195000</v>
      </c>
      <c r="N26" s="6">
        <v>4000000</v>
      </c>
      <c r="U26" s="6">
        <v>10000</v>
      </c>
      <c r="V26" s="6">
        <v>14000</v>
      </c>
    </row>
    <row r="27" spans="1:22" ht="12.75">
      <c r="A27" s="8" t="s">
        <v>64</v>
      </c>
      <c r="C27" t="s">
        <v>1209</v>
      </c>
      <c r="F27" s="6">
        <f>L27+U27</f>
        <v>246000</v>
      </c>
      <c r="H27" s="6">
        <f>N27+V27</f>
        <v>117000</v>
      </c>
      <c r="L27" s="6">
        <v>245000</v>
      </c>
      <c r="N27" s="6">
        <v>116000</v>
      </c>
      <c r="U27" s="6">
        <v>1000</v>
      </c>
      <c r="V27" s="6">
        <v>1000</v>
      </c>
    </row>
    <row r="28" spans="3:23" ht="12.75">
      <c r="C28" s="1" t="s">
        <v>1210</v>
      </c>
      <c r="G28" s="57">
        <f>SUM(F10:F27)</f>
        <v>106682000</v>
      </c>
      <c r="I28" s="57">
        <f>SUM(H10:H27)</f>
        <v>42379600</v>
      </c>
      <c r="M28" s="57">
        <f>SUM(L10:L27)</f>
        <v>106604000</v>
      </c>
      <c r="O28" s="57">
        <f>SUM(N10:N27)</f>
        <v>42299000</v>
      </c>
      <c r="W28" s="57"/>
    </row>
    <row r="29" spans="1:24" ht="12.75">
      <c r="A29" s="71"/>
      <c r="B29" s="72" t="s">
        <v>1217</v>
      </c>
      <c r="C29" s="54" t="s">
        <v>1211</v>
      </c>
      <c r="D29" s="54"/>
      <c r="E29" s="54"/>
      <c r="F29" s="55"/>
      <c r="G29" s="56"/>
      <c r="H29" s="55"/>
      <c r="I29" s="73"/>
      <c r="J29" s="54"/>
      <c r="L29" s="55"/>
      <c r="M29" s="56"/>
      <c r="N29" s="55"/>
      <c r="O29" s="73"/>
      <c r="P29" s="54"/>
      <c r="R29" s="55"/>
      <c r="S29" s="55"/>
      <c r="U29" s="55"/>
      <c r="V29" s="55"/>
      <c r="W29" s="73"/>
      <c r="X29" s="54"/>
    </row>
    <row r="30" spans="1:14" ht="12.75">
      <c r="A30" s="8">
        <v>17</v>
      </c>
      <c r="B30" s="4" t="s">
        <v>1216</v>
      </c>
      <c r="C30" t="s">
        <v>1212</v>
      </c>
      <c r="F30" s="6">
        <v>38000</v>
      </c>
      <c r="H30" s="6">
        <v>74000</v>
      </c>
      <c r="L30" s="6">
        <v>38000</v>
      </c>
      <c r="N30" s="6">
        <v>74000</v>
      </c>
    </row>
    <row r="31" spans="1:14" ht="12.75">
      <c r="A31" s="8" t="s">
        <v>65</v>
      </c>
      <c r="C31" t="s">
        <v>66</v>
      </c>
      <c r="F31" s="6">
        <v>2025000</v>
      </c>
      <c r="H31" s="6">
        <v>293000</v>
      </c>
      <c r="L31" s="6">
        <v>2025000</v>
      </c>
      <c r="N31" s="6">
        <v>293000</v>
      </c>
    </row>
    <row r="32" spans="1:24" ht="12.75">
      <c r="A32" s="71">
        <v>18</v>
      </c>
      <c r="B32" s="72"/>
      <c r="C32" s="54" t="s">
        <v>1213</v>
      </c>
      <c r="D32" s="54"/>
      <c r="E32" s="54"/>
      <c r="F32" s="55"/>
      <c r="G32" s="56"/>
      <c r="H32" s="55"/>
      <c r="I32" s="73"/>
      <c r="J32" s="54"/>
      <c r="L32" s="55"/>
      <c r="M32" s="56"/>
      <c r="N32" s="55"/>
      <c r="O32" s="73"/>
      <c r="P32" s="54"/>
      <c r="R32" s="55"/>
      <c r="S32" s="55"/>
      <c r="U32" s="55"/>
      <c r="V32" s="55"/>
      <c r="W32" s="73"/>
      <c r="X32" s="54"/>
    </row>
    <row r="33" spans="1:24" ht="12.75">
      <c r="A33" s="71">
        <v>19</v>
      </c>
      <c r="B33" s="72"/>
      <c r="C33" s="54" t="s">
        <v>1159</v>
      </c>
      <c r="D33" s="54"/>
      <c r="E33" s="54"/>
      <c r="F33" s="55"/>
      <c r="G33" s="56"/>
      <c r="H33" s="55"/>
      <c r="I33" s="73"/>
      <c r="J33" s="54"/>
      <c r="L33" s="55"/>
      <c r="M33" s="56"/>
      <c r="N33" s="55"/>
      <c r="O33" s="73"/>
      <c r="P33" s="54"/>
      <c r="R33" s="55"/>
      <c r="S33" s="55"/>
      <c r="U33" s="55"/>
      <c r="V33" s="55"/>
      <c r="W33" s="73"/>
      <c r="X33" s="54"/>
    </row>
    <row r="34" spans="1:24" ht="12.75">
      <c r="A34" s="71">
        <v>20</v>
      </c>
      <c r="B34" s="72"/>
      <c r="C34" s="54" t="s">
        <v>1214</v>
      </c>
      <c r="D34" s="54"/>
      <c r="E34" s="54"/>
      <c r="F34" s="55"/>
      <c r="G34" s="56"/>
      <c r="H34" s="55"/>
      <c r="I34" s="73"/>
      <c r="J34" s="54"/>
      <c r="L34" s="55"/>
      <c r="M34" s="56"/>
      <c r="N34" s="55"/>
      <c r="O34" s="73"/>
      <c r="P34" s="54"/>
      <c r="R34" s="55"/>
      <c r="S34" s="55"/>
      <c r="U34" s="55"/>
      <c r="V34" s="55"/>
      <c r="W34" s="73"/>
      <c r="X34" s="54"/>
    </row>
    <row r="35" spans="1:24" ht="12.75">
      <c r="A35" s="71">
        <v>21</v>
      </c>
      <c r="B35" s="72"/>
      <c r="C35" s="54" t="s">
        <v>1195</v>
      </c>
      <c r="D35" s="54"/>
      <c r="E35" s="54"/>
      <c r="F35" s="55"/>
      <c r="G35" s="56"/>
      <c r="H35" s="55"/>
      <c r="I35" s="73"/>
      <c r="J35" s="54"/>
      <c r="L35" s="55"/>
      <c r="M35" s="56"/>
      <c r="N35" s="55"/>
      <c r="O35" s="73"/>
      <c r="P35" s="54"/>
      <c r="R35" s="55"/>
      <c r="S35" s="55"/>
      <c r="U35" s="55"/>
      <c r="V35" s="55"/>
      <c r="W35" s="73"/>
      <c r="X35" s="54"/>
    </row>
    <row r="36" spans="1:14" ht="12.75">
      <c r="A36" s="8">
        <v>22</v>
      </c>
      <c r="C36" t="s">
        <v>1215</v>
      </c>
      <c r="F36" s="6">
        <v>3408000</v>
      </c>
      <c r="H36" s="6">
        <v>3417000</v>
      </c>
      <c r="L36" s="6">
        <v>3408000</v>
      </c>
      <c r="N36" s="6">
        <v>3417000</v>
      </c>
    </row>
    <row r="37" spans="1:14" ht="12.75">
      <c r="A37" s="8">
        <v>23</v>
      </c>
      <c r="B37" s="4" t="s">
        <v>1216</v>
      </c>
      <c r="C37" t="s">
        <v>948</v>
      </c>
      <c r="F37" s="193">
        <v>0</v>
      </c>
      <c r="G37" s="194"/>
      <c r="H37" s="193">
        <v>0</v>
      </c>
      <c r="L37" s="193">
        <v>0</v>
      </c>
      <c r="M37" s="194"/>
      <c r="N37" s="193">
        <v>0</v>
      </c>
    </row>
    <row r="38" spans="1:14" ht="12.75">
      <c r="A38" s="8" t="s">
        <v>67</v>
      </c>
      <c r="C38" t="s">
        <v>68</v>
      </c>
      <c r="F38" s="6">
        <v>738000</v>
      </c>
      <c r="H38" s="6">
        <v>286000</v>
      </c>
      <c r="L38" s="6">
        <v>738000</v>
      </c>
      <c r="N38" s="6">
        <v>286000</v>
      </c>
    </row>
    <row r="39" spans="1:24" ht="12.75">
      <c r="A39" s="71"/>
      <c r="B39" s="72" t="s">
        <v>1227</v>
      </c>
      <c r="C39" s="54" t="s">
        <v>1218</v>
      </c>
      <c r="D39" s="54"/>
      <c r="E39" s="54"/>
      <c r="F39" s="55"/>
      <c r="G39" s="56"/>
      <c r="H39" s="55"/>
      <c r="I39" s="73"/>
      <c r="J39" s="54"/>
      <c r="L39" s="55"/>
      <c r="M39" s="56"/>
      <c r="N39" s="55"/>
      <c r="O39" s="73"/>
      <c r="P39" s="54"/>
      <c r="R39" s="55"/>
      <c r="S39" s="55"/>
      <c r="U39" s="55"/>
      <c r="V39" s="55"/>
      <c r="W39" s="73"/>
      <c r="X39" s="54"/>
    </row>
    <row r="40" spans="1:24" ht="12.75">
      <c r="A40" s="71">
        <v>24</v>
      </c>
      <c r="B40" s="72" t="s">
        <v>1216</v>
      </c>
      <c r="C40" s="54" t="s">
        <v>1219</v>
      </c>
      <c r="D40" s="54"/>
      <c r="E40" s="54"/>
      <c r="F40" s="55"/>
      <c r="G40" s="56"/>
      <c r="H40" s="55"/>
      <c r="I40" s="73"/>
      <c r="J40" s="54"/>
      <c r="L40" s="55"/>
      <c r="M40" s="56"/>
      <c r="N40" s="55"/>
      <c r="O40" s="73"/>
      <c r="P40" s="54"/>
      <c r="R40" s="55"/>
      <c r="S40" s="55"/>
      <c r="U40" s="55"/>
      <c r="V40" s="55"/>
      <c r="W40" s="73"/>
      <c r="X40" s="54"/>
    </row>
    <row r="41" spans="1:24" ht="12.75">
      <c r="A41" s="71"/>
      <c r="B41" s="72" t="s">
        <v>1217</v>
      </c>
      <c r="C41" s="54" t="s">
        <v>1220</v>
      </c>
      <c r="D41" s="54"/>
      <c r="E41" s="54"/>
      <c r="F41" s="55"/>
      <c r="G41" s="56"/>
      <c r="H41" s="55"/>
      <c r="I41" s="73"/>
      <c r="J41" s="54"/>
      <c r="L41" s="55"/>
      <c r="M41" s="56"/>
      <c r="N41" s="55"/>
      <c r="O41" s="73"/>
      <c r="P41" s="54"/>
      <c r="R41" s="55"/>
      <c r="S41" s="55"/>
      <c r="U41" s="55"/>
      <c r="V41" s="55"/>
      <c r="W41" s="73"/>
      <c r="X41" s="54"/>
    </row>
    <row r="42" spans="1:24" ht="12.75">
      <c r="A42" s="71">
        <v>25</v>
      </c>
      <c r="B42" s="72"/>
      <c r="C42" s="54" t="s">
        <v>1166</v>
      </c>
      <c r="D42" s="54"/>
      <c r="E42" s="54"/>
      <c r="F42" s="55"/>
      <c r="G42" s="56"/>
      <c r="H42" s="55"/>
      <c r="I42" s="73"/>
      <c r="J42" s="54"/>
      <c r="L42" s="55"/>
      <c r="M42" s="56"/>
      <c r="N42" s="55"/>
      <c r="O42" s="73"/>
      <c r="P42" s="54"/>
      <c r="R42" s="55"/>
      <c r="S42" s="55"/>
      <c r="U42" s="55"/>
      <c r="V42" s="55"/>
      <c r="W42" s="73"/>
      <c r="X42" s="54"/>
    </row>
    <row r="43" spans="1:14" ht="12.75">
      <c r="A43" s="8" t="s">
        <v>69</v>
      </c>
      <c r="C43" t="s">
        <v>1221</v>
      </c>
      <c r="F43" s="6">
        <v>1049000</v>
      </c>
      <c r="H43" s="6">
        <v>184000</v>
      </c>
      <c r="L43" s="6">
        <v>1049000</v>
      </c>
      <c r="N43" s="6">
        <v>184000</v>
      </c>
    </row>
    <row r="44" spans="1:24" ht="12.75">
      <c r="A44" s="71"/>
      <c r="B44" s="72"/>
      <c r="C44" s="54" t="s">
        <v>1222</v>
      </c>
      <c r="D44" s="54"/>
      <c r="E44" s="54"/>
      <c r="F44" s="55"/>
      <c r="G44" s="56"/>
      <c r="H44" s="55"/>
      <c r="I44" s="73"/>
      <c r="J44" s="54"/>
      <c r="L44" s="55"/>
      <c r="M44" s="56"/>
      <c r="N44" s="55"/>
      <c r="O44" s="73"/>
      <c r="P44" s="54"/>
      <c r="R44" s="55"/>
      <c r="S44" s="55"/>
      <c r="U44" s="55"/>
      <c r="V44" s="55"/>
      <c r="W44" s="73"/>
      <c r="X44" s="54"/>
    </row>
    <row r="45" spans="1:24" ht="12.75">
      <c r="A45" s="71">
        <v>27</v>
      </c>
      <c r="B45" s="72"/>
      <c r="C45" s="54" t="s">
        <v>1164</v>
      </c>
      <c r="D45" s="54"/>
      <c r="E45" s="54"/>
      <c r="F45" s="55"/>
      <c r="G45" s="56"/>
      <c r="H45" s="55"/>
      <c r="I45" s="73"/>
      <c r="J45" s="54"/>
      <c r="L45" s="55"/>
      <c r="M45" s="56"/>
      <c r="N45" s="55"/>
      <c r="O45" s="73"/>
      <c r="P45" s="54"/>
      <c r="R45" s="55"/>
      <c r="S45" s="55"/>
      <c r="U45" s="55"/>
      <c r="V45" s="55"/>
      <c r="W45" s="73"/>
      <c r="X45" s="54"/>
    </row>
    <row r="46" spans="1:24" ht="12.75">
      <c r="A46" s="71">
        <v>28</v>
      </c>
      <c r="B46" s="72"/>
      <c r="C46" s="54" t="s">
        <v>1150</v>
      </c>
      <c r="D46" s="54"/>
      <c r="E46" s="54"/>
      <c r="F46" s="55"/>
      <c r="G46" s="56"/>
      <c r="H46" s="55"/>
      <c r="I46" s="73"/>
      <c r="J46" s="54"/>
      <c r="L46" s="55"/>
      <c r="M46" s="56"/>
      <c r="N46" s="55"/>
      <c r="O46" s="73"/>
      <c r="P46" s="54"/>
      <c r="R46" s="55"/>
      <c r="S46" s="55"/>
      <c r="U46" s="55"/>
      <c r="V46" s="55"/>
      <c r="W46" s="73"/>
      <c r="X46" s="54"/>
    </row>
    <row r="47" spans="1:24" ht="12.75">
      <c r="A47" s="71">
        <v>29</v>
      </c>
      <c r="B47" s="72" t="s">
        <v>1216</v>
      </c>
      <c r="C47" s="54" t="s">
        <v>1223</v>
      </c>
      <c r="D47" s="54"/>
      <c r="E47" s="54"/>
      <c r="F47" s="55"/>
      <c r="G47" s="56"/>
      <c r="H47" s="55"/>
      <c r="I47" s="73"/>
      <c r="J47" s="54"/>
      <c r="L47" s="55"/>
      <c r="M47" s="56"/>
      <c r="N47" s="55"/>
      <c r="O47" s="73"/>
      <c r="P47" s="54"/>
      <c r="R47" s="55"/>
      <c r="S47" s="55"/>
      <c r="U47" s="55"/>
      <c r="V47" s="55"/>
      <c r="W47" s="73"/>
      <c r="X47" s="54"/>
    </row>
    <row r="48" spans="1:14" ht="12.75">
      <c r="A48" s="8">
        <v>29</v>
      </c>
      <c r="C48" t="s">
        <v>70</v>
      </c>
      <c r="F48" s="6">
        <v>1268000</v>
      </c>
      <c r="H48" s="6">
        <v>123000</v>
      </c>
      <c r="L48" s="6">
        <v>1268000</v>
      </c>
      <c r="N48" s="6">
        <v>123000</v>
      </c>
    </row>
    <row r="49" spans="1:24" ht="12.75">
      <c r="A49" s="71"/>
      <c r="B49" s="72" t="s">
        <v>1227</v>
      </c>
      <c r="C49" s="54" t="s">
        <v>1224</v>
      </c>
      <c r="D49" s="54"/>
      <c r="E49" s="54"/>
      <c r="F49" s="55"/>
      <c r="G49" s="56"/>
      <c r="H49" s="55"/>
      <c r="I49" s="73"/>
      <c r="J49" s="54"/>
      <c r="L49" s="55"/>
      <c r="M49" s="56"/>
      <c r="N49" s="55"/>
      <c r="O49" s="73"/>
      <c r="P49" s="54"/>
      <c r="R49" s="55"/>
      <c r="S49" s="55"/>
      <c r="U49" s="55"/>
      <c r="V49" s="55"/>
      <c r="W49" s="73"/>
      <c r="X49" s="54"/>
    </row>
    <row r="50" spans="1:14" ht="12.75">
      <c r="A50" s="8">
        <v>30</v>
      </c>
      <c r="B50" s="4" t="s">
        <v>1216</v>
      </c>
      <c r="C50" t="s">
        <v>1225</v>
      </c>
      <c r="F50" s="6">
        <v>410000</v>
      </c>
      <c r="H50" s="6">
        <v>41000</v>
      </c>
      <c r="L50" s="6">
        <v>410000</v>
      </c>
      <c r="N50" s="6">
        <v>41000</v>
      </c>
    </row>
    <row r="51" spans="2:14" ht="12.75">
      <c r="B51" s="4" t="s">
        <v>1217</v>
      </c>
      <c r="C51" t="s">
        <v>1226</v>
      </c>
      <c r="F51" s="6">
        <v>346000</v>
      </c>
      <c r="H51" s="6">
        <v>28000</v>
      </c>
      <c r="L51" s="6">
        <v>346000</v>
      </c>
      <c r="N51" s="6">
        <v>28000</v>
      </c>
    </row>
    <row r="52" spans="1:14" ht="12.75">
      <c r="A52" s="8">
        <v>31</v>
      </c>
      <c r="B52" s="4" t="s">
        <v>1216</v>
      </c>
      <c r="C52" t="s">
        <v>622</v>
      </c>
      <c r="F52" s="6">
        <v>13000</v>
      </c>
      <c r="H52" s="6">
        <v>1000</v>
      </c>
      <c r="L52" s="6">
        <v>13000</v>
      </c>
      <c r="N52" s="6">
        <v>1000</v>
      </c>
    </row>
    <row r="53" spans="2:14" ht="12.75">
      <c r="B53" s="4" t="s">
        <v>1217</v>
      </c>
      <c r="C53" t="s">
        <v>2179</v>
      </c>
      <c r="F53" s="6">
        <v>0</v>
      </c>
      <c r="H53" s="6">
        <v>0</v>
      </c>
      <c r="L53" s="6">
        <v>0</v>
      </c>
      <c r="N53" s="6">
        <v>0</v>
      </c>
    </row>
    <row r="54" spans="2:14" ht="12.75">
      <c r="B54" s="4" t="s">
        <v>1227</v>
      </c>
      <c r="C54" t="s">
        <v>2190</v>
      </c>
      <c r="F54" s="6">
        <v>736000</v>
      </c>
      <c r="H54" s="6">
        <v>36000</v>
      </c>
      <c r="L54" s="6">
        <v>736000</v>
      </c>
      <c r="N54" s="6">
        <v>36000</v>
      </c>
    </row>
    <row r="55" spans="2:22" ht="12.75">
      <c r="B55" s="4" t="s">
        <v>824</v>
      </c>
      <c r="C55" t="s">
        <v>1228</v>
      </c>
      <c r="F55" s="6">
        <f>L55+U55</f>
        <v>361000</v>
      </c>
      <c r="H55" s="6">
        <f>N55+V55</f>
        <v>32000</v>
      </c>
      <c r="L55" s="6">
        <v>194000</v>
      </c>
      <c r="N55" s="6">
        <v>11000</v>
      </c>
      <c r="U55" s="6">
        <v>167000</v>
      </c>
      <c r="V55" s="6">
        <v>21000</v>
      </c>
    </row>
    <row r="56" spans="2:14" ht="12.75">
      <c r="B56" s="4" t="s">
        <v>825</v>
      </c>
      <c r="C56" t="s">
        <v>1229</v>
      </c>
      <c r="F56" s="193">
        <v>0</v>
      </c>
      <c r="G56" s="194"/>
      <c r="H56" s="193">
        <v>0</v>
      </c>
      <c r="L56" s="193">
        <v>0</v>
      </c>
      <c r="M56" s="194"/>
      <c r="N56" s="193">
        <v>0</v>
      </c>
    </row>
    <row r="57" spans="3:23" ht="12.75">
      <c r="C57" s="1" t="s">
        <v>1230</v>
      </c>
      <c r="G57" s="57">
        <f>SUM(F50:F56)</f>
        <v>1866000</v>
      </c>
      <c r="I57" s="57">
        <f>SUM(H50:H56)</f>
        <v>138000</v>
      </c>
      <c r="M57" s="57">
        <f>SUM(L50:L56)</f>
        <v>1699000</v>
      </c>
      <c r="O57" s="57">
        <f>SUM(N50:N56)</f>
        <v>117000</v>
      </c>
      <c r="W57" s="57"/>
    </row>
    <row r="58" spans="1:24" ht="12.75">
      <c r="A58" s="71">
        <v>32</v>
      </c>
      <c r="B58" s="72"/>
      <c r="C58" s="54" t="s">
        <v>1231</v>
      </c>
      <c r="D58" s="54"/>
      <c r="E58" s="54"/>
      <c r="F58" s="55"/>
      <c r="G58" s="56"/>
      <c r="H58" s="55"/>
      <c r="I58" s="73"/>
      <c r="J58" s="54"/>
      <c r="L58" s="55"/>
      <c r="M58" s="56"/>
      <c r="N58" s="55"/>
      <c r="O58" s="73"/>
      <c r="P58" s="54"/>
      <c r="R58" s="55"/>
      <c r="S58" s="55"/>
      <c r="U58" s="55"/>
      <c r="V58" s="55"/>
      <c r="W58" s="73"/>
      <c r="X58" s="54"/>
    </row>
    <row r="59" spans="1:14" ht="12.75">
      <c r="A59" s="8">
        <v>33</v>
      </c>
      <c r="C59" t="s">
        <v>1232</v>
      </c>
      <c r="F59" s="6">
        <v>78000</v>
      </c>
      <c r="H59" s="6">
        <v>2900</v>
      </c>
      <c r="L59" s="6">
        <v>78000</v>
      </c>
      <c r="N59" s="6">
        <v>2900</v>
      </c>
    </row>
    <row r="60" spans="1:14" ht="12.75">
      <c r="A60" s="8">
        <v>34</v>
      </c>
      <c r="D60" t="s">
        <v>72</v>
      </c>
      <c r="F60" s="193">
        <v>0</v>
      </c>
      <c r="G60" s="194"/>
      <c r="H60" s="193">
        <v>0</v>
      </c>
      <c r="L60" s="193">
        <v>0</v>
      </c>
      <c r="M60" s="194"/>
      <c r="N60" s="193">
        <v>0</v>
      </c>
    </row>
    <row r="61" spans="1:14" ht="12.75">
      <c r="A61" s="8">
        <v>35</v>
      </c>
      <c r="C61" t="s">
        <v>73</v>
      </c>
      <c r="F61" s="6">
        <v>162000</v>
      </c>
      <c r="H61" s="6">
        <v>15000</v>
      </c>
      <c r="L61" s="6">
        <v>162000</v>
      </c>
      <c r="N61" s="6">
        <v>15000</v>
      </c>
    </row>
    <row r="62" spans="1:24" ht="12.75">
      <c r="A62" s="71"/>
      <c r="B62" s="72" t="s">
        <v>1217</v>
      </c>
      <c r="C62" s="54"/>
      <c r="D62" s="54" t="s">
        <v>822</v>
      </c>
      <c r="E62" s="54"/>
      <c r="F62" s="55"/>
      <c r="G62" s="56"/>
      <c r="H62" s="55"/>
      <c r="I62" s="73"/>
      <c r="J62" s="54"/>
      <c r="L62" s="55"/>
      <c r="M62" s="56"/>
      <c r="N62" s="55"/>
      <c r="O62" s="73"/>
      <c r="P62" s="54"/>
      <c r="R62" s="55"/>
      <c r="S62" s="55"/>
      <c r="U62" s="55"/>
      <c r="V62" s="55"/>
      <c r="W62" s="73"/>
      <c r="X62" s="54"/>
    </row>
    <row r="63" spans="1:24" ht="12.75">
      <c r="A63" s="71"/>
      <c r="B63" s="72" t="s">
        <v>1227</v>
      </c>
      <c r="C63" s="54" t="s">
        <v>823</v>
      </c>
      <c r="D63" s="54"/>
      <c r="E63" s="54"/>
      <c r="F63" s="55"/>
      <c r="G63" s="56"/>
      <c r="H63" s="55"/>
      <c r="I63" s="73"/>
      <c r="J63" s="54"/>
      <c r="L63" s="55"/>
      <c r="M63" s="56"/>
      <c r="N63" s="55"/>
      <c r="O63" s="73"/>
      <c r="P63" s="54"/>
      <c r="R63" s="55"/>
      <c r="S63" s="55"/>
      <c r="U63" s="55"/>
      <c r="V63" s="55"/>
      <c r="W63" s="73"/>
      <c r="X63" s="54"/>
    </row>
    <row r="64" spans="1:22" ht="12.75">
      <c r="A64" s="8">
        <v>36</v>
      </c>
      <c r="C64" t="s">
        <v>1145</v>
      </c>
      <c r="F64" s="6">
        <v>23000</v>
      </c>
      <c r="H64" s="6">
        <v>600</v>
      </c>
      <c r="L64" s="6">
        <v>23000</v>
      </c>
      <c r="N64" s="6">
        <v>600</v>
      </c>
      <c r="U64" s="6">
        <v>0</v>
      </c>
      <c r="V64" s="133">
        <v>0</v>
      </c>
    </row>
    <row r="65" spans="1:24" ht="12.75">
      <c r="A65" s="71">
        <v>37</v>
      </c>
      <c r="B65" s="72"/>
      <c r="C65" s="54" t="s">
        <v>826</v>
      </c>
      <c r="D65" s="54"/>
      <c r="E65" s="54"/>
      <c r="F65" s="55"/>
      <c r="G65" s="56"/>
      <c r="H65" s="55"/>
      <c r="I65" s="73"/>
      <c r="J65" s="54"/>
      <c r="L65" s="55"/>
      <c r="M65" s="56"/>
      <c r="N65" s="55"/>
      <c r="O65" s="73"/>
      <c r="P65" s="54"/>
      <c r="R65" s="55"/>
      <c r="S65" s="55"/>
      <c r="U65" s="55"/>
      <c r="V65" s="55"/>
      <c r="W65" s="73"/>
      <c r="X65" s="54"/>
    </row>
    <row r="66" spans="1:24" ht="12.75">
      <c r="A66" s="8">
        <v>38</v>
      </c>
      <c r="C66" t="s">
        <v>1161</v>
      </c>
      <c r="F66" s="6">
        <v>6619000</v>
      </c>
      <c r="H66" s="62"/>
      <c r="I66" s="24">
        <v>125</v>
      </c>
      <c r="J66" s="25" t="s">
        <v>74</v>
      </c>
      <c r="L66" s="6">
        <v>6619000</v>
      </c>
      <c r="N66" s="62">
        <f>O66*4000</f>
        <v>500000</v>
      </c>
      <c r="O66" s="24">
        <v>125</v>
      </c>
      <c r="P66" s="25" t="s">
        <v>74</v>
      </c>
      <c r="S66" s="62"/>
      <c r="V66" s="62"/>
      <c r="W66" s="24"/>
      <c r="X66" s="25"/>
    </row>
    <row r="67" spans="1:24" ht="12.75">
      <c r="A67" s="71">
        <v>39</v>
      </c>
      <c r="B67" s="72" t="s">
        <v>1216</v>
      </c>
      <c r="C67" s="54" t="s">
        <v>827</v>
      </c>
      <c r="D67" s="54"/>
      <c r="E67" s="54"/>
      <c r="F67" s="55"/>
      <c r="G67" s="56"/>
      <c r="H67" s="55"/>
      <c r="I67" s="73"/>
      <c r="J67" s="54"/>
      <c r="L67" s="55"/>
      <c r="M67" s="56"/>
      <c r="N67" s="55"/>
      <c r="O67" s="73"/>
      <c r="P67" s="54"/>
      <c r="R67" s="55"/>
      <c r="S67" s="55"/>
      <c r="U67" s="55"/>
      <c r="V67" s="55"/>
      <c r="W67" s="73"/>
      <c r="X67" s="54"/>
    </row>
    <row r="68" spans="1:24" ht="12.75">
      <c r="A68" s="71"/>
      <c r="B68" s="72" t="s">
        <v>1217</v>
      </c>
      <c r="C68" s="54"/>
      <c r="D68" s="54" t="s">
        <v>828</v>
      </c>
      <c r="E68" s="54"/>
      <c r="F68" s="55"/>
      <c r="G68" s="56"/>
      <c r="H68" s="55"/>
      <c r="I68" s="73"/>
      <c r="J68" s="54"/>
      <c r="L68" s="55"/>
      <c r="M68" s="56"/>
      <c r="N68" s="55"/>
      <c r="O68" s="73"/>
      <c r="P68" s="54"/>
      <c r="R68" s="55"/>
      <c r="S68" s="55"/>
      <c r="U68" s="55"/>
      <c r="V68" s="55"/>
      <c r="W68" s="73"/>
      <c r="X68" s="54"/>
    </row>
    <row r="69" spans="1:24" ht="12.75">
      <c r="A69" s="71">
        <v>40</v>
      </c>
      <c r="B69" s="72"/>
      <c r="C69" s="54" t="s">
        <v>829</v>
      </c>
      <c r="D69" s="54"/>
      <c r="E69" s="54"/>
      <c r="F69" s="55"/>
      <c r="G69" s="56"/>
      <c r="H69" s="55"/>
      <c r="I69" s="73"/>
      <c r="J69" s="54"/>
      <c r="L69" s="55"/>
      <c r="M69" s="56"/>
      <c r="N69" s="55"/>
      <c r="O69" s="73"/>
      <c r="P69" s="54"/>
      <c r="R69" s="55"/>
      <c r="S69" s="55"/>
      <c r="U69" s="55"/>
      <c r="V69" s="55"/>
      <c r="W69" s="73"/>
      <c r="X69" s="54"/>
    </row>
    <row r="70" spans="1:24" ht="12.75">
      <c r="A70" s="71">
        <v>41</v>
      </c>
      <c r="B70" s="72" t="s">
        <v>1241</v>
      </c>
      <c r="C70" s="54" t="s">
        <v>623</v>
      </c>
      <c r="D70" s="54"/>
      <c r="E70" s="54"/>
      <c r="F70" s="55"/>
      <c r="G70" s="56"/>
      <c r="H70" s="55"/>
      <c r="I70" s="73"/>
      <c r="J70" s="54"/>
      <c r="L70" s="55"/>
      <c r="M70" s="56"/>
      <c r="N70" s="55"/>
      <c r="O70" s="73"/>
      <c r="P70" s="54"/>
      <c r="R70" s="55"/>
      <c r="S70" s="55"/>
      <c r="U70" s="55"/>
      <c r="V70" s="55"/>
      <c r="W70" s="73"/>
      <c r="X70" s="54"/>
    </row>
    <row r="71" spans="1:14" ht="12.75">
      <c r="A71" s="8">
        <v>41</v>
      </c>
      <c r="B71" s="4" t="s">
        <v>1242</v>
      </c>
      <c r="C71" t="s">
        <v>1233</v>
      </c>
      <c r="F71" s="6">
        <v>57000</v>
      </c>
      <c r="H71" s="6">
        <v>21000</v>
      </c>
      <c r="L71" s="6">
        <v>57000</v>
      </c>
      <c r="N71" s="6">
        <v>21000</v>
      </c>
    </row>
    <row r="72" spans="1:24" ht="12.75">
      <c r="A72" s="71"/>
      <c r="B72" s="72" t="s">
        <v>1217</v>
      </c>
      <c r="C72" s="54" t="s">
        <v>1234</v>
      </c>
      <c r="D72" s="54"/>
      <c r="E72" s="54"/>
      <c r="F72" s="55"/>
      <c r="G72" s="56"/>
      <c r="H72" s="55"/>
      <c r="I72" s="73"/>
      <c r="J72" s="54"/>
      <c r="L72" s="55"/>
      <c r="M72" s="56"/>
      <c r="N72" s="55"/>
      <c r="O72" s="73"/>
      <c r="P72" s="54"/>
      <c r="R72" s="55"/>
      <c r="S72" s="55"/>
      <c r="U72" s="55"/>
      <c r="V72" s="55"/>
      <c r="W72" s="73"/>
      <c r="X72" s="54"/>
    </row>
    <row r="73" spans="1:14" ht="12.75">
      <c r="A73" s="8" t="s">
        <v>75</v>
      </c>
      <c r="C73" t="s">
        <v>76</v>
      </c>
      <c r="F73" s="6">
        <v>265000</v>
      </c>
      <c r="H73" s="6">
        <v>20000</v>
      </c>
      <c r="L73" s="6">
        <v>265000</v>
      </c>
      <c r="N73" s="6">
        <v>20000</v>
      </c>
    </row>
    <row r="74" spans="1:24" ht="12.75">
      <c r="A74" s="71">
        <v>43</v>
      </c>
      <c r="B74" s="72"/>
      <c r="C74" s="54" t="s">
        <v>1235</v>
      </c>
      <c r="D74" s="54"/>
      <c r="E74" s="54"/>
      <c r="F74" s="55"/>
      <c r="G74" s="56"/>
      <c r="H74" s="55"/>
      <c r="I74" s="73"/>
      <c r="J74" s="54"/>
      <c r="L74" s="55"/>
      <c r="M74" s="56"/>
      <c r="N74" s="55"/>
      <c r="O74" s="73"/>
      <c r="P74" s="54"/>
      <c r="R74" s="55"/>
      <c r="S74" s="55"/>
      <c r="U74" s="55"/>
      <c r="V74" s="55"/>
      <c r="W74" s="73"/>
      <c r="X74" s="54"/>
    </row>
    <row r="75" spans="1:24" ht="12.75">
      <c r="A75" s="71">
        <v>44</v>
      </c>
      <c r="B75" s="72"/>
      <c r="C75" s="54" t="s">
        <v>1236</v>
      </c>
      <c r="D75" s="54"/>
      <c r="E75" s="54"/>
      <c r="F75" s="55"/>
      <c r="G75" s="56"/>
      <c r="H75" s="55"/>
      <c r="I75" s="73"/>
      <c r="J75" s="54"/>
      <c r="L75" s="55"/>
      <c r="M75" s="56"/>
      <c r="N75" s="55"/>
      <c r="O75" s="73"/>
      <c r="P75" s="54"/>
      <c r="R75" s="55"/>
      <c r="S75" s="55"/>
      <c r="U75" s="55"/>
      <c r="V75" s="55"/>
      <c r="W75" s="73"/>
      <c r="X75" s="54"/>
    </row>
    <row r="76" spans="1:24" ht="12.75">
      <c r="A76" s="71">
        <v>45</v>
      </c>
      <c r="B76" s="72"/>
      <c r="C76" s="54"/>
      <c r="D76" s="54" t="s">
        <v>1237</v>
      </c>
      <c r="E76" s="54"/>
      <c r="F76" s="55"/>
      <c r="G76" s="56"/>
      <c r="H76" s="55"/>
      <c r="I76" s="73"/>
      <c r="J76" s="54"/>
      <c r="L76" s="55"/>
      <c r="M76" s="56"/>
      <c r="N76" s="55"/>
      <c r="O76" s="73"/>
      <c r="P76" s="54"/>
      <c r="R76" s="55"/>
      <c r="S76" s="55"/>
      <c r="U76" s="55"/>
      <c r="V76" s="55"/>
      <c r="W76" s="73"/>
      <c r="X76" s="54"/>
    </row>
    <row r="77" spans="1:22" ht="12.75">
      <c r="A77" s="8">
        <v>46</v>
      </c>
      <c r="C77" t="s">
        <v>1165</v>
      </c>
      <c r="F77" s="264">
        <f>SUM(L77:L79,U77)</f>
        <v>4052000</v>
      </c>
      <c r="H77" s="264">
        <f>SUM(N77:N79,V77)</f>
        <v>564600</v>
      </c>
      <c r="L77" s="6">
        <v>1127000</v>
      </c>
      <c r="N77" s="6">
        <v>68000</v>
      </c>
      <c r="U77" s="264">
        <f>174000+1000</f>
        <v>175000</v>
      </c>
      <c r="V77" s="264">
        <f>154000+400</f>
        <v>154400</v>
      </c>
    </row>
    <row r="78" spans="1:22" ht="12.75">
      <c r="A78" s="8">
        <v>47</v>
      </c>
      <c r="D78" t="s">
        <v>1238</v>
      </c>
      <c r="F78" s="264"/>
      <c r="H78" s="264"/>
      <c r="L78" s="6">
        <v>1386000</v>
      </c>
      <c r="N78" s="6">
        <v>6200</v>
      </c>
      <c r="U78" s="264"/>
      <c r="V78" s="264"/>
    </row>
    <row r="79" spans="1:22" ht="12.75">
      <c r="A79" s="8" t="s">
        <v>77</v>
      </c>
      <c r="C79" t="s">
        <v>78</v>
      </c>
      <c r="F79" s="264"/>
      <c r="H79" s="264"/>
      <c r="L79" s="6">
        <v>1364000</v>
      </c>
      <c r="N79" s="6">
        <v>336000</v>
      </c>
      <c r="U79" s="264"/>
      <c r="V79" s="264"/>
    </row>
    <row r="80" spans="1:24" ht="12.75">
      <c r="A80" s="71">
        <v>49</v>
      </c>
      <c r="B80" s="72"/>
      <c r="C80" s="54"/>
      <c r="D80" s="54" t="s">
        <v>1239</v>
      </c>
      <c r="E80" s="54"/>
      <c r="F80" s="55"/>
      <c r="G80" s="56"/>
      <c r="H80" s="55"/>
      <c r="I80" s="73"/>
      <c r="J80" s="54"/>
      <c r="L80" s="55"/>
      <c r="M80" s="56"/>
      <c r="N80" s="55"/>
      <c r="O80" s="73"/>
      <c r="P80" s="54"/>
      <c r="R80" s="55"/>
      <c r="S80" s="55"/>
      <c r="U80" s="227"/>
      <c r="V80" s="227"/>
      <c r="W80" s="73"/>
      <c r="X80" s="54"/>
    </row>
    <row r="81" spans="1:24" ht="12.75">
      <c r="A81" s="71">
        <v>50</v>
      </c>
      <c r="B81" s="72" t="s">
        <v>1216</v>
      </c>
      <c r="C81" s="54"/>
      <c r="D81" s="54" t="s">
        <v>1240</v>
      </c>
      <c r="E81" s="54"/>
      <c r="F81" s="55"/>
      <c r="G81" s="56"/>
      <c r="H81" s="55"/>
      <c r="I81" s="73"/>
      <c r="J81" s="54"/>
      <c r="L81" s="55"/>
      <c r="M81" s="56"/>
      <c r="N81" s="55"/>
      <c r="O81" s="73"/>
      <c r="P81" s="54"/>
      <c r="R81" s="55"/>
      <c r="S81" s="55"/>
      <c r="U81" s="227"/>
      <c r="V81" s="227"/>
      <c r="W81" s="73"/>
      <c r="X81" s="54"/>
    </row>
    <row r="82" spans="1:24" ht="12.75">
      <c r="A82" s="71"/>
      <c r="B82" s="72" t="s">
        <v>1217</v>
      </c>
      <c r="C82" s="54"/>
      <c r="D82" s="54"/>
      <c r="E82" s="54" t="s">
        <v>624</v>
      </c>
      <c r="F82" s="55"/>
      <c r="G82" s="56"/>
      <c r="H82" s="55"/>
      <c r="I82" s="73"/>
      <c r="J82" s="54"/>
      <c r="L82" s="55"/>
      <c r="M82" s="56"/>
      <c r="N82" s="55"/>
      <c r="O82" s="73"/>
      <c r="P82" s="54"/>
      <c r="R82" s="55"/>
      <c r="S82" s="55"/>
      <c r="U82" s="227"/>
      <c r="V82" s="227"/>
      <c r="W82" s="73"/>
      <c r="X82" s="54"/>
    </row>
    <row r="83" spans="1:24" ht="12.75">
      <c r="A83" s="71">
        <v>51</v>
      </c>
      <c r="B83" s="72"/>
      <c r="C83" s="54" t="s">
        <v>1287</v>
      </c>
      <c r="D83" s="54"/>
      <c r="E83" s="54"/>
      <c r="F83" s="55"/>
      <c r="G83" s="56"/>
      <c r="H83" s="55"/>
      <c r="I83" s="73"/>
      <c r="J83" s="54"/>
      <c r="L83" s="55"/>
      <c r="M83" s="56"/>
      <c r="N83" s="55"/>
      <c r="O83" s="73"/>
      <c r="P83" s="54"/>
      <c r="R83" s="55"/>
      <c r="S83" s="55"/>
      <c r="U83" s="227"/>
      <c r="V83" s="227"/>
      <c r="W83" s="73"/>
      <c r="X83" s="54"/>
    </row>
    <row r="84" spans="1:22" ht="12.75">
      <c r="A84" s="8">
        <v>52</v>
      </c>
      <c r="C84" t="s">
        <v>79</v>
      </c>
      <c r="F84" s="6">
        <f>L84+R84</f>
        <v>12056000</v>
      </c>
      <c r="H84" s="6">
        <f>N84+S84</f>
        <v>2507000</v>
      </c>
      <c r="L84" s="6">
        <v>10616000</v>
      </c>
      <c r="N84" s="6">
        <v>2341000</v>
      </c>
      <c r="R84" s="6">
        <v>1440000</v>
      </c>
      <c r="S84" s="6">
        <v>166000</v>
      </c>
      <c r="U84" s="224"/>
      <c r="V84" s="224"/>
    </row>
    <row r="85" spans="1:24" ht="12.75">
      <c r="A85" s="71"/>
      <c r="B85" s="72" t="s">
        <v>1217</v>
      </c>
      <c r="C85" s="54"/>
      <c r="D85" s="54" t="s">
        <v>1288</v>
      </c>
      <c r="E85" s="54"/>
      <c r="F85" s="55"/>
      <c r="G85" s="56"/>
      <c r="H85" s="55"/>
      <c r="I85" s="73"/>
      <c r="J85" s="54"/>
      <c r="L85" s="55"/>
      <c r="M85" s="56"/>
      <c r="N85" s="55"/>
      <c r="O85" s="73"/>
      <c r="P85" s="54"/>
      <c r="R85" s="55"/>
      <c r="S85" s="55"/>
      <c r="U85" s="227"/>
      <c r="V85" s="227"/>
      <c r="W85" s="73"/>
      <c r="X85" s="54"/>
    </row>
    <row r="86" spans="1:22" ht="12.75">
      <c r="A86" s="8">
        <v>53</v>
      </c>
      <c r="C86" t="s">
        <v>1289</v>
      </c>
      <c r="F86" s="6">
        <f>L86+R86</f>
        <v>7682000</v>
      </c>
      <c r="H86" s="6">
        <f>N86+S86</f>
        <v>735000</v>
      </c>
      <c r="L86" s="6">
        <v>811000</v>
      </c>
      <c r="N86" s="6">
        <v>121000</v>
      </c>
      <c r="R86" s="6">
        <v>6871000</v>
      </c>
      <c r="S86" s="6">
        <v>614000</v>
      </c>
      <c r="U86" s="224"/>
      <c r="V86" s="224"/>
    </row>
    <row r="87" spans="1:24" ht="12.75">
      <c r="A87" s="71"/>
      <c r="B87" s="72" t="s">
        <v>1217</v>
      </c>
      <c r="C87" s="54"/>
      <c r="D87" s="54" t="s">
        <v>1290</v>
      </c>
      <c r="E87" s="54"/>
      <c r="F87" s="55"/>
      <c r="G87" s="56"/>
      <c r="H87" s="55"/>
      <c r="I87" s="73"/>
      <c r="J87" s="54"/>
      <c r="L87" s="55"/>
      <c r="M87" s="56"/>
      <c r="N87" s="55"/>
      <c r="O87" s="73"/>
      <c r="P87" s="54"/>
      <c r="R87" s="55"/>
      <c r="S87" s="55"/>
      <c r="U87" s="227"/>
      <c r="V87" s="227"/>
      <c r="W87" s="73"/>
      <c r="X87" s="54"/>
    </row>
    <row r="88" spans="3:23" ht="12.75">
      <c r="C88" s="1" t="s">
        <v>1291</v>
      </c>
      <c r="G88" s="57">
        <f>SUM(F84:F87)</f>
        <v>19738000</v>
      </c>
      <c r="I88" s="57">
        <f>SUM(H84:H87)</f>
        <v>3242000</v>
      </c>
      <c r="M88" s="57">
        <f>SUM(L84:L87)</f>
        <v>11427000</v>
      </c>
      <c r="O88" s="57">
        <f>SUM(N84:N87)</f>
        <v>2462000</v>
      </c>
      <c r="U88" s="224"/>
      <c r="V88" s="224"/>
      <c r="W88" s="57"/>
    </row>
    <row r="89" spans="1:24" ht="12.75">
      <c r="A89" s="71">
        <v>54</v>
      </c>
      <c r="B89" s="72" t="s">
        <v>1241</v>
      </c>
      <c r="C89" s="54" t="s">
        <v>921</v>
      </c>
      <c r="D89" s="54"/>
      <c r="E89" s="54"/>
      <c r="F89" s="55"/>
      <c r="G89" s="56"/>
      <c r="H89" s="55"/>
      <c r="I89" s="73"/>
      <c r="J89" s="54"/>
      <c r="L89" s="55"/>
      <c r="M89" s="56"/>
      <c r="N89" s="55"/>
      <c r="O89" s="73"/>
      <c r="P89" s="54"/>
      <c r="R89" s="55"/>
      <c r="S89" s="55"/>
      <c r="U89" s="227"/>
      <c r="V89" s="227"/>
      <c r="W89" s="73"/>
      <c r="X89" s="54"/>
    </row>
    <row r="90" spans="1:24" ht="12.75">
      <c r="A90" s="71"/>
      <c r="B90" s="72" t="s">
        <v>1242</v>
      </c>
      <c r="C90" s="54" t="s">
        <v>625</v>
      </c>
      <c r="D90" s="54"/>
      <c r="E90" s="54"/>
      <c r="F90" s="55"/>
      <c r="G90" s="56"/>
      <c r="H90" s="55"/>
      <c r="I90" s="73"/>
      <c r="J90" s="54"/>
      <c r="L90" s="55"/>
      <c r="M90" s="56"/>
      <c r="N90" s="55"/>
      <c r="O90" s="73"/>
      <c r="P90" s="54"/>
      <c r="R90" s="55"/>
      <c r="S90" s="55"/>
      <c r="U90" s="227"/>
      <c r="V90" s="227"/>
      <c r="W90" s="73"/>
      <c r="X90" s="54"/>
    </row>
    <row r="91" spans="1:22" ht="12.75">
      <c r="A91" s="8" t="s">
        <v>80</v>
      </c>
      <c r="C91" t="s">
        <v>81</v>
      </c>
      <c r="F91" s="6">
        <f>L91+U91</f>
        <v>2258000</v>
      </c>
      <c r="H91" s="6">
        <f>N91+V91</f>
        <v>431000</v>
      </c>
      <c r="L91" s="6">
        <v>2010000</v>
      </c>
      <c r="N91" s="6">
        <v>292000</v>
      </c>
      <c r="U91" s="224">
        <v>248000</v>
      </c>
      <c r="V91" s="224">
        <v>139000</v>
      </c>
    </row>
    <row r="92" spans="1:24" ht="12.75">
      <c r="A92" s="71"/>
      <c r="B92" s="72" t="s">
        <v>1217</v>
      </c>
      <c r="C92" s="54" t="s">
        <v>922</v>
      </c>
      <c r="D92" s="54"/>
      <c r="E92" s="54"/>
      <c r="F92" s="55"/>
      <c r="G92" s="56"/>
      <c r="H92" s="55"/>
      <c r="I92" s="73"/>
      <c r="J92" s="54"/>
      <c r="L92" s="55"/>
      <c r="M92" s="56"/>
      <c r="N92" s="55"/>
      <c r="O92" s="73"/>
      <c r="P92" s="54"/>
      <c r="R92" s="55"/>
      <c r="S92" s="55"/>
      <c r="U92" s="227"/>
      <c r="V92" s="227"/>
      <c r="W92" s="73"/>
      <c r="X92" s="54"/>
    </row>
    <row r="93" spans="1:24" ht="12.75">
      <c r="A93" s="71"/>
      <c r="B93" s="72" t="s">
        <v>1227</v>
      </c>
      <c r="C93" s="54" t="s">
        <v>923</v>
      </c>
      <c r="D93" s="54"/>
      <c r="E93" s="54"/>
      <c r="F93" s="55"/>
      <c r="G93" s="56"/>
      <c r="H93" s="55"/>
      <c r="I93" s="73"/>
      <c r="J93" s="54"/>
      <c r="L93" s="55"/>
      <c r="M93" s="56"/>
      <c r="N93" s="55"/>
      <c r="O93" s="73"/>
      <c r="P93" s="54"/>
      <c r="R93" s="55"/>
      <c r="S93" s="55"/>
      <c r="U93" s="227"/>
      <c r="V93" s="227"/>
      <c r="W93" s="73"/>
      <c r="X93" s="54"/>
    </row>
    <row r="94" spans="1:22" ht="12.75">
      <c r="A94" s="8">
        <v>55</v>
      </c>
      <c r="C94" t="s">
        <v>924</v>
      </c>
      <c r="F94" s="6">
        <v>3321000</v>
      </c>
      <c r="H94" s="6">
        <v>446000</v>
      </c>
      <c r="L94" s="6">
        <v>3321000</v>
      </c>
      <c r="N94" s="6">
        <v>446000</v>
      </c>
      <c r="U94" s="224"/>
      <c r="V94" s="224"/>
    </row>
    <row r="95" spans="1:22" ht="12.75">
      <c r="A95" s="8" t="s">
        <v>82</v>
      </c>
      <c r="D95" t="s">
        <v>83</v>
      </c>
      <c r="F95" s="6">
        <v>211000</v>
      </c>
      <c r="H95" s="6">
        <v>6900</v>
      </c>
      <c r="L95" s="6">
        <v>211000</v>
      </c>
      <c r="N95" s="6">
        <v>6900</v>
      </c>
      <c r="U95" s="224"/>
      <c r="V95" s="224"/>
    </row>
    <row r="96" spans="1:24" ht="12.75">
      <c r="A96" s="71">
        <v>57</v>
      </c>
      <c r="B96" s="72"/>
      <c r="C96" s="54"/>
      <c r="D96" s="54" t="s">
        <v>1147</v>
      </c>
      <c r="E96" s="54"/>
      <c r="F96" s="55"/>
      <c r="G96" s="56"/>
      <c r="H96" s="55"/>
      <c r="I96" s="73"/>
      <c r="J96" s="54"/>
      <c r="L96" s="55"/>
      <c r="M96" s="56"/>
      <c r="N96" s="55"/>
      <c r="O96" s="73"/>
      <c r="P96" s="54"/>
      <c r="R96" s="55"/>
      <c r="S96" s="55"/>
      <c r="U96" s="227"/>
      <c r="V96" s="227"/>
      <c r="W96" s="73"/>
      <c r="X96" s="54"/>
    </row>
    <row r="97" spans="1:24" ht="12.75">
      <c r="A97" s="71">
        <v>58</v>
      </c>
      <c r="B97" s="72"/>
      <c r="C97" s="54" t="s">
        <v>1148</v>
      </c>
      <c r="D97" s="54"/>
      <c r="E97" s="54"/>
      <c r="F97" s="55"/>
      <c r="G97" s="56"/>
      <c r="H97" s="127"/>
      <c r="I97" s="55"/>
      <c r="J97" s="54"/>
      <c r="L97" s="55"/>
      <c r="M97" s="56"/>
      <c r="N97" s="127"/>
      <c r="O97" s="55"/>
      <c r="P97" s="54"/>
      <c r="R97" s="55"/>
      <c r="S97" s="127"/>
      <c r="U97" s="227"/>
      <c r="V97" s="243"/>
      <c r="W97" s="55"/>
      <c r="X97" s="54"/>
    </row>
    <row r="98" spans="1:24" ht="12.75">
      <c r="A98" s="8" t="s">
        <v>84</v>
      </c>
      <c r="C98" t="s">
        <v>85</v>
      </c>
      <c r="F98" s="6">
        <v>1376000</v>
      </c>
      <c r="H98" s="63"/>
      <c r="I98" s="134">
        <v>196.5</v>
      </c>
      <c r="J98" s="25" t="s">
        <v>86</v>
      </c>
      <c r="L98" s="6">
        <v>1376000</v>
      </c>
      <c r="N98" s="63"/>
      <c r="O98" s="134">
        <v>196.5</v>
      </c>
      <c r="P98" s="25" t="s">
        <v>86</v>
      </c>
      <c r="S98" s="63"/>
      <c r="U98" s="224"/>
      <c r="V98" s="244"/>
      <c r="W98" s="24"/>
      <c r="X98" s="25"/>
    </row>
    <row r="99" spans="1:22" ht="12.75">
      <c r="A99" s="8">
        <v>60</v>
      </c>
      <c r="C99" t="s">
        <v>925</v>
      </c>
      <c r="F99" s="6">
        <v>530000</v>
      </c>
      <c r="H99" s="6">
        <v>6800</v>
      </c>
      <c r="L99" s="6">
        <v>530000</v>
      </c>
      <c r="N99" s="6">
        <v>6800</v>
      </c>
      <c r="U99" s="224"/>
      <c r="V99" s="224"/>
    </row>
    <row r="100" spans="1:24" ht="12.75">
      <c r="A100" s="8">
        <v>61</v>
      </c>
      <c r="C100" t="s">
        <v>87</v>
      </c>
      <c r="F100" s="6">
        <f>L100+U100</f>
        <v>8374000</v>
      </c>
      <c r="H100" s="64"/>
      <c r="I100" s="39">
        <f>O100+W100</f>
        <v>195.5</v>
      </c>
      <c r="J100" s="40" t="s">
        <v>88</v>
      </c>
      <c r="L100" s="6">
        <v>6100000</v>
      </c>
      <c r="N100" s="64">
        <f>O100*8000</f>
        <v>1312000</v>
      </c>
      <c r="O100" s="39">
        <v>164</v>
      </c>
      <c r="P100" s="40" t="s">
        <v>88</v>
      </c>
      <c r="S100" s="64"/>
      <c r="U100" s="224">
        <v>2274000</v>
      </c>
      <c r="V100" s="64">
        <f>W100*8000</f>
        <v>252000</v>
      </c>
      <c r="W100" s="252">
        <v>31.5</v>
      </c>
      <c r="X100" s="40" t="s">
        <v>88</v>
      </c>
    </row>
    <row r="101" spans="1:24" ht="12.75">
      <c r="A101" s="71"/>
      <c r="B101" s="72" t="s">
        <v>1217</v>
      </c>
      <c r="C101" s="54" t="s">
        <v>926</v>
      </c>
      <c r="D101" s="54"/>
      <c r="E101" s="54"/>
      <c r="F101" s="55"/>
      <c r="G101" s="56"/>
      <c r="H101" s="128"/>
      <c r="I101" s="55"/>
      <c r="J101" s="54"/>
      <c r="L101" s="55"/>
      <c r="M101" s="56"/>
      <c r="N101" s="128"/>
      <c r="O101" s="55"/>
      <c r="P101" s="54"/>
      <c r="R101" s="55"/>
      <c r="S101" s="128"/>
      <c r="U101" s="227"/>
      <c r="V101" s="245"/>
      <c r="W101" s="55"/>
      <c r="X101" s="54"/>
    </row>
    <row r="102" spans="1:22" ht="12.75">
      <c r="A102" s="8">
        <v>62</v>
      </c>
      <c r="C102" t="s">
        <v>927</v>
      </c>
      <c r="F102" s="6">
        <v>30000</v>
      </c>
      <c r="H102" s="6">
        <v>1000</v>
      </c>
      <c r="L102" s="6">
        <v>30000</v>
      </c>
      <c r="N102" s="6">
        <v>1000</v>
      </c>
      <c r="U102" s="224"/>
      <c r="V102" s="224"/>
    </row>
    <row r="103" spans="1:22" ht="12.75">
      <c r="A103" s="8" t="s">
        <v>89</v>
      </c>
      <c r="C103" t="s">
        <v>90</v>
      </c>
      <c r="F103" s="6">
        <v>13000</v>
      </c>
      <c r="H103" s="6">
        <v>700</v>
      </c>
      <c r="L103" s="6">
        <v>13000</v>
      </c>
      <c r="N103" s="6">
        <v>700</v>
      </c>
      <c r="U103" s="224"/>
      <c r="V103" s="224"/>
    </row>
    <row r="104" spans="1:24" ht="12.75">
      <c r="A104" s="71">
        <v>64</v>
      </c>
      <c r="B104" s="72"/>
      <c r="C104" s="54"/>
      <c r="D104" s="54"/>
      <c r="E104" s="54" t="s">
        <v>1196</v>
      </c>
      <c r="F104" s="55"/>
      <c r="G104" s="56"/>
      <c r="H104" s="127"/>
      <c r="I104" s="55"/>
      <c r="J104" s="54"/>
      <c r="L104" s="55"/>
      <c r="M104" s="56"/>
      <c r="N104" s="127"/>
      <c r="O104" s="55"/>
      <c r="P104" s="54"/>
      <c r="R104" s="55"/>
      <c r="S104" s="127"/>
      <c r="U104" s="227"/>
      <c r="V104" s="243"/>
      <c r="W104" s="55"/>
      <c r="X104" s="54"/>
    </row>
    <row r="105" spans="1:24" ht="12.75">
      <c r="A105" s="71">
        <v>65</v>
      </c>
      <c r="B105" s="72"/>
      <c r="C105" s="54"/>
      <c r="D105" s="54" t="s">
        <v>928</v>
      </c>
      <c r="E105" s="54"/>
      <c r="F105" s="55"/>
      <c r="G105" s="56"/>
      <c r="H105" s="127"/>
      <c r="I105" s="55"/>
      <c r="J105" s="54"/>
      <c r="L105" s="55"/>
      <c r="M105" s="56"/>
      <c r="N105" s="127"/>
      <c r="O105" s="55"/>
      <c r="P105" s="54"/>
      <c r="R105" s="55"/>
      <c r="S105" s="127"/>
      <c r="U105" s="227"/>
      <c r="V105" s="243"/>
      <c r="W105" s="55"/>
      <c r="X105" s="54"/>
    </row>
    <row r="106" spans="1:24" ht="12.75">
      <c r="A106" s="71">
        <v>66</v>
      </c>
      <c r="B106" s="72"/>
      <c r="C106" s="54" t="s">
        <v>929</v>
      </c>
      <c r="D106" s="54"/>
      <c r="E106" s="54"/>
      <c r="F106" s="55"/>
      <c r="G106" s="56"/>
      <c r="H106" s="55"/>
      <c r="I106" s="73"/>
      <c r="J106" s="54"/>
      <c r="L106" s="55"/>
      <c r="M106" s="56"/>
      <c r="N106" s="55"/>
      <c r="O106" s="73"/>
      <c r="P106" s="54"/>
      <c r="R106" s="55"/>
      <c r="S106" s="55"/>
      <c r="U106" s="227"/>
      <c r="V106" s="227"/>
      <c r="W106" s="73"/>
      <c r="X106" s="54"/>
    </row>
    <row r="107" spans="1:24" ht="12.75">
      <c r="A107" s="71"/>
      <c r="B107" s="72"/>
      <c r="C107" s="54"/>
      <c r="D107" s="54"/>
      <c r="E107" s="54"/>
      <c r="F107" s="55"/>
      <c r="G107" s="73"/>
      <c r="H107" s="55"/>
      <c r="I107" s="73"/>
      <c r="J107" s="54"/>
      <c r="L107" s="55"/>
      <c r="M107" s="73"/>
      <c r="N107" s="55"/>
      <c r="O107" s="73"/>
      <c r="P107" s="54"/>
      <c r="R107" s="55"/>
      <c r="S107" s="55"/>
      <c r="U107" s="227"/>
      <c r="V107" s="227"/>
      <c r="W107" s="73"/>
      <c r="X107" s="54"/>
    </row>
    <row r="108" spans="1:24" ht="12.75">
      <c r="A108" s="71">
        <v>67</v>
      </c>
      <c r="B108" s="72" t="s">
        <v>1216</v>
      </c>
      <c r="C108" s="54" t="s">
        <v>91</v>
      </c>
      <c r="D108" s="54"/>
      <c r="E108" s="54"/>
      <c r="F108" s="55"/>
      <c r="G108" s="56"/>
      <c r="H108" s="55"/>
      <c r="I108" s="73"/>
      <c r="J108" s="54"/>
      <c r="L108" s="55"/>
      <c r="M108" s="56"/>
      <c r="N108" s="55"/>
      <c r="O108" s="73"/>
      <c r="P108" s="54"/>
      <c r="R108" s="55"/>
      <c r="S108" s="55"/>
      <c r="U108" s="227"/>
      <c r="V108" s="227"/>
      <c r="W108" s="73"/>
      <c r="X108" s="54"/>
    </row>
    <row r="109" spans="1:24" ht="12.75">
      <c r="A109" s="71"/>
      <c r="B109" s="72" t="s">
        <v>1217</v>
      </c>
      <c r="C109" s="54"/>
      <c r="D109" s="54"/>
      <c r="E109" s="54" t="s">
        <v>1196</v>
      </c>
      <c r="F109" s="55"/>
      <c r="G109" s="56"/>
      <c r="H109" s="127"/>
      <c r="I109" s="55"/>
      <c r="J109" s="54"/>
      <c r="L109" s="55"/>
      <c r="M109" s="56"/>
      <c r="N109" s="127"/>
      <c r="O109" s="55"/>
      <c r="P109" s="54"/>
      <c r="R109" s="55"/>
      <c r="S109" s="127"/>
      <c r="U109" s="227"/>
      <c r="V109" s="243"/>
      <c r="W109" s="55"/>
      <c r="X109" s="54"/>
    </row>
    <row r="110" spans="1:24" ht="12.75">
      <c r="A110" s="71">
        <v>68</v>
      </c>
      <c r="B110" s="72"/>
      <c r="C110" s="54" t="s">
        <v>930</v>
      </c>
      <c r="D110" s="54"/>
      <c r="E110" s="54"/>
      <c r="F110" s="55"/>
      <c r="G110" s="56"/>
      <c r="H110" s="55"/>
      <c r="I110" s="73"/>
      <c r="J110" s="54"/>
      <c r="L110" s="55"/>
      <c r="M110" s="56"/>
      <c r="N110" s="55"/>
      <c r="O110" s="73"/>
      <c r="P110" s="54"/>
      <c r="R110" s="55"/>
      <c r="S110" s="55"/>
      <c r="U110" s="227"/>
      <c r="V110" s="227"/>
      <c r="W110" s="73"/>
      <c r="X110" s="54"/>
    </row>
    <row r="111" spans="1:24" ht="12.75">
      <c r="A111" s="71"/>
      <c r="B111" s="72"/>
      <c r="C111" s="54"/>
      <c r="D111" s="54"/>
      <c r="E111" s="54"/>
      <c r="F111" s="55"/>
      <c r="G111" s="73"/>
      <c r="H111" s="55"/>
      <c r="I111" s="73"/>
      <c r="J111" s="54"/>
      <c r="L111" s="55"/>
      <c r="M111" s="73"/>
      <c r="N111" s="55"/>
      <c r="O111" s="73"/>
      <c r="P111" s="54"/>
      <c r="R111" s="55"/>
      <c r="S111" s="55"/>
      <c r="U111" s="227"/>
      <c r="V111" s="227"/>
      <c r="W111" s="73"/>
      <c r="X111" s="54"/>
    </row>
    <row r="112" spans="1:24" ht="12.75">
      <c r="A112" s="71">
        <v>69</v>
      </c>
      <c r="B112" s="72"/>
      <c r="C112" s="54" t="s">
        <v>931</v>
      </c>
      <c r="D112" s="54"/>
      <c r="E112" s="54"/>
      <c r="F112" s="55"/>
      <c r="G112" s="56"/>
      <c r="H112" s="55"/>
      <c r="I112" s="73"/>
      <c r="J112" s="54"/>
      <c r="L112" s="55"/>
      <c r="M112" s="56"/>
      <c r="N112" s="55"/>
      <c r="O112" s="73"/>
      <c r="P112" s="54"/>
      <c r="R112" s="55"/>
      <c r="S112" s="55"/>
      <c r="U112" s="227"/>
      <c r="V112" s="227"/>
      <c r="W112" s="73"/>
      <c r="X112" s="54"/>
    </row>
    <row r="113" spans="1:22" ht="12.75">
      <c r="A113" s="8">
        <v>70</v>
      </c>
      <c r="B113" s="4" t="s">
        <v>1216</v>
      </c>
      <c r="C113" t="s">
        <v>1667</v>
      </c>
      <c r="F113" s="6">
        <v>853000</v>
      </c>
      <c r="H113" s="6">
        <v>145000</v>
      </c>
      <c r="L113" s="6">
        <v>853000</v>
      </c>
      <c r="N113" s="6">
        <v>145000</v>
      </c>
      <c r="U113" s="224"/>
      <c r="V113" s="224"/>
    </row>
    <row r="114" spans="1:24" ht="12.75">
      <c r="A114" s="71"/>
      <c r="B114" s="72" t="s">
        <v>1217</v>
      </c>
      <c r="C114" s="54" t="s">
        <v>932</v>
      </c>
      <c r="D114" s="54"/>
      <c r="E114" s="54"/>
      <c r="F114" s="55"/>
      <c r="G114" s="56"/>
      <c r="H114" s="55"/>
      <c r="I114" s="73"/>
      <c r="J114" s="54"/>
      <c r="L114" s="55"/>
      <c r="M114" s="56"/>
      <c r="N114" s="55"/>
      <c r="O114" s="73"/>
      <c r="P114" s="54"/>
      <c r="R114" s="55"/>
      <c r="S114" s="55"/>
      <c r="U114" s="227"/>
      <c r="V114" s="227"/>
      <c r="W114" s="73"/>
      <c r="X114" s="54"/>
    </row>
    <row r="115" spans="2:22" ht="12.75">
      <c r="B115" s="4" t="s">
        <v>1227</v>
      </c>
      <c r="C115" t="s">
        <v>1140</v>
      </c>
      <c r="F115" s="6">
        <v>1447000</v>
      </c>
      <c r="H115" s="6">
        <v>378000</v>
      </c>
      <c r="L115" s="6">
        <v>1447000</v>
      </c>
      <c r="N115" s="6">
        <v>378000</v>
      </c>
      <c r="U115" s="224"/>
      <c r="V115" s="224"/>
    </row>
    <row r="116" spans="1:22" ht="12.75">
      <c r="A116" s="8" t="s">
        <v>80</v>
      </c>
      <c r="C116" t="s">
        <v>92</v>
      </c>
      <c r="F116" s="6">
        <v>283000</v>
      </c>
      <c r="H116" s="6">
        <v>21000</v>
      </c>
      <c r="L116" s="6">
        <v>283000</v>
      </c>
      <c r="N116" s="6">
        <v>21000</v>
      </c>
      <c r="U116" s="224"/>
      <c r="V116" s="224"/>
    </row>
    <row r="117" spans="3:24" ht="12.75">
      <c r="C117" s="2" t="s">
        <v>933</v>
      </c>
      <c r="G117" s="55"/>
      <c r="I117" s="58"/>
      <c r="J117" s="61"/>
      <c r="M117" s="58">
        <f>SUM(L10:L116)</f>
        <v>155511000</v>
      </c>
      <c r="O117" s="58">
        <v>52864000</v>
      </c>
      <c r="P117" s="61"/>
      <c r="U117" s="224"/>
      <c r="V117" s="224"/>
      <c r="W117" s="58"/>
      <c r="X117" s="61"/>
    </row>
    <row r="118" spans="2:22" ht="12.75">
      <c r="B118" s="2" t="s">
        <v>626</v>
      </c>
      <c r="U118" s="224"/>
      <c r="V118" s="224"/>
    </row>
    <row r="119" spans="1:22" ht="12.75">
      <c r="A119" s="8">
        <v>71</v>
      </c>
      <c r="B119" s="4" t="s">
        <v>1216</v>
      </c>
      <c r="C119" t="s">
        <v>934</v>
      </c>
      <c r="F119" s="193">
        <v>0</v>
      </c>
      <c r="G119" s="194"/>
      <c r="H119" s="193">
        <v>0</v>
      </c>
      <c r="L119" s="193">
        <v>0</v>
      </c>
      <c r="M119" s="194"/>
      <c r="N119" s="193">
        <v>0</v>
      </c>
      <c r="U119" s="224"/>
      <c r="V119" s="224"/>
    </row>
    <row r="120" spans="2:22" ht="12.75">
      <c r="B120" s="4" t="s">
        <v>1217</v>
      </c>
      <c r="D120" t="s">
        <v>935</v>
      </c>
      <c r="F120" s="6">
        <v>18000</v>
      </c>
      <c r="H120" s="6">
        <v>88000</v>
      </c>
      <c r="L120" s="6">
        <v>18000</v>
      </c>
      <c r="N120" s="6">
        <v>88000</v>
      </c>
      <c r="U120" s="224"/>
      <c r="V120" s="224"/>
    </row>
    <row r="121" spans="2:22" ht="12.75">
      <c r="B121" s="4" t="s">
        <v>1227</v>
      </c>
      <c r="D121" t="s">
        <v>936</v>
      </c>
      <c r="F121" s="6">
        <v>63000</v>
      </c>
      <c r="H121" s="6">
        <v>126000</v>
      </c>
      <c r="L121" s="6">
        <v>63000</v>
      </c>
      <c r="N121" s="6">
        <v>126000</v>
      </c>
      <c r="U121" s="224"/>
      <c r="V121" s="224"/>
    </row>
    <row r="122" spans="2:22" ht="12.75">
      <c r="B122" s="4" t="s">
        <v>824</v>
      </c>
      <c r="D122" t="s">
        <v>937</v>
      </c>
      <c r="F122" s="6">
        <v>101000</v>
      </c>
      <c r="H122" s="6">
        <v>114000</v>
      </c>
      <c r="L122" s="6">
        <v>101000</v>
      </c>
      <c r="N122" s="6">
        <v>114000</v>
      </c>
      <c r="U122" s="224"/>
      <c r="V122" s="224"/>
    </row>
    <row r="123" spans="2:22" ht="12.75">
      <c r="B123" s="4" t="s">
        <v>825</v>
      </c>
      <c r="C123" t="s">
        <v>938</v>
      </c>
      <c r="F123" s="6">
        <v>122000</v>
      </c>
      <c r="H123" s="6">
        <v>250000</v>
      </c>
      <c r="L123" s="6">
        <v>122000</v>
      </c>
      <c r="N123" s="6">
        <v>250000</v>
      </c>
      <c r="U123" s="224"/>
      <c r="V123" s="224"/>
    </row>
    <row r="124" spans="1:24" ht="12.75">
      <c r="A124" s="71"/>
      <c r="B124" s="72" t="s">
        <v>1132</v>
      </c>
      <c r="C124" s="54" t="s">
        <v>939</v>
      </c>
      <c r="D124" s="54"/>
      <c r="E124" s="54"/>
      <c r="F124" s="55"/>
      <c r="G124" s="56"/>
      <c r="H124" s="55"/>
      <c r="I124" s="73"/>
      <c r="J124" s="54"/>
      <c r="L124" s="55"/>
      <c r="M124" s="56"/>
      <c r="N124" s="55"/>
      <c r="O124" s="73"/>
      <c r="P124" s="54"/>
      <c r="R124" s="55"/>
      <c r="S124" s="55"/>
      <c r="U124" s="227"/>
      <c r="V124" s="227"/>
      <c r="W124" s="73"/>
      <c r="X124" s="54"/>
    </row>
    <row r="125" spans="2:22" ht="12.75">
      <c r="B125" s="4" t="s">
        <v>942</v>
      </c>
      <c r="C125" t="s">
        <v>93</v>
      </c>
      <c r="F125" s="6">
        <v>2000</v>
      </c>
      <c r="H125" s="6">
        <v>2000</v>
      </c>
      <c r="L125" s="6">
        <v>2000</v>
      </c>
      <c r="N125" s="6">
        <v>2000</v>
      </c>
      <c r="U125" s="224"/>
      <c r="V125" s="224"/>
    </row>
    <row r="126" spans="1:24" ht="12.75">
      <c r="A126" s="71"/>
      <c r="B126" s="72" t="s">
        <v>1711</v>
      </c>
      <c r="C126" s="54" t="s">
        <v>628</v>
      </c>
      <c r="D126" s="54"/>
      <c r="E126" s="54"/>
      <c r="F126" s="55"/>
      <c r="G126" s="56"/>
      <c r="H126" s="55"/>
      <c r="I126" s="73"/>
      <c r="J126" s="54"/>
      <c r="L126" s="55"/>
      <c r="M126" s="56"/>
      <c r="N126" s="55"/>
      <c r="O126" s="73"/>
      <c r="P126" s="54"/>
      <c r="R126" s="55"/>
      <c r="S126" s="55"/>
      <c r="U126" s="227"/>
      <c r="V126" s="227"/>
      <c r="W126" s="73"/>
      <c r="X126" s="54"/>
    </row>
    <row r="127" spans="2:22" ht="12.75">
      <c r="B127" s="4" t="s">
        <v>943</v>
      </c>
      <c r="C127" t="s">
        <v>94</v>
      </c>
      <c r="F127" s="6">
        <f>L127+U127</f>
        <v>52890000</v>
      </c>
      <c r="H127" s="6">
        <f>N127+V127</f>
        <v>48076500</v>
      </c>
      <c r="L127" s="6">
        <v>52879000</v>
      </c>
      <c r="N127" s="6">
        <v>48070000</v>
      </c>
      <c r="U127" s="224">
        <v>11000</v>
      </c>
      <c r="V127" s="224">
        <v>6500</v>
      </c>
    </row>
    <row r="128" spans="2:22" ht="12.75">
      <c r="B128" s="4" t="s">
        <v>944</v>
      </c>
      <c r="C128" t="s">
        <v>629</v>
      </c>
      <c r="F128" s="6">
        <v>1918000</v>
      </c>
      <c r="H128" s="6">
        <v>4656000</v>
      </c>
      <c r="L128" s="6">
        <v>1918000</v>
      </c>
      <c r="N128" s="6">
        <v>4656000</v>
      </c>
      <c r="U128" s="224"/>
      <c r="V128" s="224"/>
    </row>
    <row r="129" spans="2:22" ht="12.75">
      <c r="B129" s="4" t="s">
        <v>945</v>
      </c>
      <c r="C129" t="s">
        <v>940</v>
      </c>
      <c r="F129" s="6">
        <v>61000</v>
      </c>
      <c r="H129" s="6">
        <v>103000</v>
      </c>
      <c r="L129" s="6">
        <v>61000</v>
      </c>
      <c r="N129" s="6">
        <v>103000</v>
      </c>
      <c r="U129" s="224"/>
      <c r="V129" s="224"/>
    </row>
    <row r="130" spans="2:22" ht="12.75">
      <c r="B130" s="4" t="s">
        <v>946</v>
      </c>
      <c r="C130" t="s">
        <v>941</v>
      </c>
      <c r="F130" s="6">
        <v>913000</v>
      </c>
      <c r="H130" s="6">
        <v>493000</v>
      </c>
      <c r="L130" s="6">
        <v>913000</v>
      </c>
      <c r="N130" s="6">
        <v>493000</v>
      </c>
      <c r="U130" s="224"/>
      <c r="V130" s="224"/>
    </row>
    <row r="131" spans="2:22" ht="12.75">
      <c r="B131" s="4" t="s">
        <v>947</v>
      </c>
      <c r="C131" t="s">
        <v>95</v>
      </c>
      <c r="F131" s="6">
        <f>L131+U131</f>
        <v>753000</v>
      </c>
      <c r="H131" s="6">
        <f>N131+V131</f>
        <v>1859000</v>
      </c>
      <c r="L131" s="6">
        <v>431000</v>
      </c>
      <c r="N131" s="6">
        <v>641000</v>
      </c>
      <c r="U131" s="224">
        <v>322000</v>
      </c>
      <c r="V131" s="224">
        <v>1218000</v>
      </c>
    </row>
    <row r="132" spans="1:24" ht="12.75">
      <c r="A132" s="71">
        <v>72</v>
      </c>
      <c r="B132" s="72" t="s">
        <v>1216</v>
      </c>
      <c r="C132" s="54" t="s">
        <v>2293</v>
      </c>
      <c r="D132" s="54"/>
      <c r="E132" s="54"/>
      <c r="F132" s="55"/>
      <c r="G132" s="56"/>
      <c r="H132" s="55"/>
      <c r="I132" s="73"/>
      <c r="J132" s="54"/>
      <c r="L132" s="55"/>
      <c r="M132" s="56"/>
      <c r="N132" s="55"/>
      <c r="O132" s="73"/>
      <c r="P132" s="54"/>
      <c r="R132" s="55"/>
      <c r="S132" s="55"/>
      <c r="U132" s="227"/>
      <c r="V132" s="227"/>
      <c r="W132" s="73"/>
      <c r="X132" s="54"/>
    </row>
    <row r="133" spans="1:24" ht="12.75">
      <c r="A133" s="71"/>
      <c r="B133" s="72" t="s">
        <v>1217</v>
      </c>
      <c r="C133" s="54"/>
      <c r="D133" s="54" t="s">
        <v>935</v>
      </c>
      <c r="E133" s="54"/>
      <c r="F133" s="55"/>
      <c r="G133" s="56"/>
      <c r="H133" s="55"/>
      <c r="I133" s="73"/>
      <c r="J133" s="54"/>
      <c r="L133" s="55"/>
      <c r="M133" s="56"/>
      <c r="N133" s="55"/>
      <c r="O133" s="73"/>
      <c r="P133" s="54"/>
      <c r="R133" s="55"/>
      <c r="S133" s="55"/>
      <c r="U133" s="227"/>
      <c r="V133" s="227"/>
      <c r="W133" s="73"/>
      <c r="X133" s="54"/>
    </row>
    <row r="134" spans="1:24" ht="12.75">
      <c r="A134" s="71"/>
      <c r="B134" s="72" t="s">
        <v>1227</v>
      </c>
      <c r="C134" s="54"/>
      <c r="D134" s="54" t="s">
        <v>936</v>
      </c>
      <c r="E134" s="54"/>
      <c r="F134" s="55"/>
      <c r="G134" s="56"/>
      <c r="H134" s="55"/>
      <c r="I134" s="73"/>
      <c r="J134" s="54"/>
      <c r="L134" s="55"/>
      <c r="M134" s="56"/>
      <c r="N134" s="55"/>
      <c r="O134" s="73"/>
      <c r="P134" s="54"/>
      <c r="R134" s="55"/>
      <c r="S134" s="55"/>
      <c r="U134" s="227"/>
      <c r="V134" s="227"/>
      <c r="W134" s="73"/>
      <c r="X134" s="54"/>
    </row>
    <row r="135" spans="1:24" ht="12.75">
      <c r="A135" s="71"/>
      <c r="B135" s="72" t="s">
        <v>2298</v>
      </c>
      <c r="C135" s="54"/>
      <c r="D135" s="54" t="s">
        <v>2294</v>
      </c>
      <c r="E135" s="54"/>
      <c r="F135" s="55"/>
      <c r="G135" s="56"/>
      <c r="H135" s="55"/>
      <c r="I135" s="73"/>
      <c r="J135" s="54"/>
      <c r="L135" s="55"/>
      <c r="M135" s="56"/>
      <c r="N135" s="55"/>
      <c r="O135" s="73"/>
      <c r="P135" s="54"/>
      <c r="R135" s="55"/>
      <c r="S135" s="55"/>
      <c r="U135" s="227"/>
      <c r="V135" s="227"/>
      <c r="W135" s="73"/>
      <c r="X135" s="54"/>
    </row>
    <row r="136" spans="1:22" ht="12.75">
      <c r="A136" s="8" t="s">
        <v>96</v>
      </c>
      <c r="C136" t="s">
        <v>97</v>
      </c>
      <c r="F136" s="6">
        <v>78000</v>
      </c>
      <c r="H136" s="6">
        <v>280000</v>
      </c>
      <c r="L136" s="6">
        <v>78000</v>
      </c>
      <c r="N136" s="6">
        <v>280000</v>
      </c>
      <c r="U136" s="224"/>
      <c r="V136" s="224"/>
    </row>
    <row r="137" spans="1:24" ht="12.75">
      <c r="A137" s="71"/>
      <c r="B137" s="72" t="s">
        <v>825</v>
      </c>
      <c r="C137" s="54" t="s">
        <v>2295</v>
      </c>
      <c r="D137" s="54"/>
      <c r="E137" s="54"/>
      <c r="F137" s="55"/>
      <c r="G137" s="56"/>
      <c r="H137" s="55"/>
      <c r="I137" s="73"/>
      <c r="J137" s="54"/>
      <c r="L137" s="55"/>
      <c r="M137" s="56"/>
      <c r="N137" s="55"/>
      <c r="O137" s="73"/>
      <c r="P137" s="54"/>
      <c r="R137" s="55"/>
      <c r="S137" s="55"/>
      <c r="U137" s="227"/>
      <c r="V137" s="227"/>
      <c r="W137" s="73"/>
      <c r="X137" s="54"/>
    </row>
    <row r="138" spans="1:24" ht="12.75">
      <c r="A138" s="71">
        <v>73</v>
      </c>
      <c r="B138" s="72"/>
      <c r="C138" s="54" t="s">
        <v>1188</v>
      </c>
      <c r="D138" s="54"/>
      <c r="E138" s="54"/>
      <c r="F138" s="55"/>
      <c r="G138" s="56"/>
      <c r="H138" s="55"/>
      <c r="I138" s="73"/>
      <c r="J138" s="54"/>
      <c r="L138" s="55"/>
      <c r="M138" s="56"/>
      <c r="N138" s="55"/>
      <c r="O138" s="73"/>
      <c r="P138" s="54"/>
      <c r="R138" s="55"/>
      <c r="S138" s="55"/>
      <c r="U138" s="227"/>
      <c r="V138" s="227"/>
      <c r="W138" s="73"/>
      <c r="X138" s="54"/>
    </row>
    <row r="139" spans="1:22" ht="12.75">
      <c r="A139" s="8" t="s">
        <v>99</v>
      </c>
      <c r="C139" t="s">
        <v>98</v>
      </c>
      <c r="F139" s="193">
        <v>0</v>
      </c>
      <c r="G139" s="194"/>
      <c r="H139" s="193">
        <v>0</v>
      </c>
      <c r="L139" s="193">
        <v>0</v>
      </c>
      <c r="M139" s="194"/>
      <c r="N139" s="193">
        <v>0</v>
      </c>
      <c r="U139" s="224"/>
      <c r="V139" s="224"/>
    </row>
    <row r="140" spans="1:24" ht="12.75">
      <c r="A140" s="71">
        <v>75</v>
      </c>
      <c r="B140" s="72"/>
      <c r="C140" s="54"/>
      <c r="D140" s="54" t="s">
        <v>2296</v>
      </c>
      <c r="E140" s="54"/>
      <c r="F140" s="55"/>
      <c r="G140" s="56"/>
      <c r="H140" s="55"/>
      <c r="I140" s="73"/>
      <c r="J140" s="54"/>
      <c r="L140" s="55"/>
      <c r="M140" s="56"/>
      <c r="N140" s="55"/>
      <c r="O140" s="73"/>
      <c r="P140" s="54"/>
      <c r="R140" s="55"/>
      <c r="S140" s="55"/>
      <c r="U140" s="227"/>
      <c r="V140" s="227"/>
      <c r="W140" s="73"/>
      <c r="X140" s="54"/>
    </row>
    <row r="141" spans="1:24" ht="12.75">
      <c r="A141" s="71">
        <v>76</v>
      </c>
      <c r="B141" s="72" t="s">
        <v>1216</v>
      </c>
      <c r="C141" s="54" t="s">
        <v>2297</v>
      </c>
      <c r="D141" s="54"/>
      <c r="E141" s="54"/>
      <c r="F141" s="55"/>
      <c r="G141" s="56"/>
      <c r="H141" s="55"/>
      <c r="I141" s="73"/>
      <c r="J141" s="54"/>
      <c r="L141" s="55"/>
      <c r="M141" s="56"/>
      <c r="N141" s="55"/>
      <c r="O141" s="73"/>
      <c r="P141" s="54"/>
      <c r="R141" s="55"/>
      <c r="S141" s="55"/>
      <c r="U141" s="227"/>
      <c r="V141" s="227"/>
      <c r="W141" s="73"/>
      <c r="X141" s="54"/>
    </row>
    <row r="142" spans="1:22" ht="12.75">
      <c r="A142" s="8">
        <v>76</v>
      </c>
      <c r="C142" t="s">
        <v>100</v>
      </c>
      <c r="F142" s="6">
        <f>L142+U142</f>
        <v>601000</v>
      </c>
      <c r="H142" s="6">
        <f>N142+V142</f>
        <v>402000</v>
      </c>
      <c r="L142" s="6">
        <v>560000</v>
      </c>
      <c r="N142" s="6">
        <v>364000</v>
      </c>
      <c r="U142" s="224">
        <v>41000</v>
      </c>
      <c r="V142" s="224">
        <v>38000</v>
      </c>
    </row>
    <row r="143" spans="3:23" ht="12.75">
      <c r="C143" s="1" t="s">
        <v>142</v>
      </c>
      <c r="G143" s="57">
        <f>SUM(F119:F142)</f>
        <v>57520000</v>
      </c>
      <c r="I143" s="57">
        <f>SUM(H119:H142)</f>
        <v>56449500</v>
      </c>
      <c r="M143" s="57">
        <f>SUM(L119:L142)</f>
        <v>57146000</v>
      </c>
      <c r="O143" s="57">
        <f>SUM(N119:N142)</f>
        <v>55187000</v>
      </c>
      <c r="U143" s="224"/>
      <c r="V143" s="224"/>
      <c r="W143" s="57"/>
    </row>
    <row r="144" spans="1:23" ht="12.75">
      <c r="A144" s="8">
        <v>77</v>
      </c>
      <c r="C144" t="s">
        <v>1179</v>
      </c>
      <c r="F144" s="6">
        <f>L144+U144</f>
        <v>3898000</v>
      </c>
      <c r="H144" s="6">
        <f>N144+V144</f>
        <v>1345000</v>
      </c>
      <c r="I144" s="57"/>
      <c r="L144" s="6">
        <v>3775000</v>
      </c>
      <c r="N144" s="6">
        <v>1285000</v>
      </c>
      <c r="O144" s="57"/>
      <c r="U144" s="224">
        <v>123000</v>
      </c>
      <c r="V144" s="224">
        <v>60000</v>
      </c>
      <c r="W144" s="57"/>
    </row>
    <row r="145" spans="1:24" ht="12.75">
      <c r="A145" s="71">
        <v>78</v>
      </c>
      <c r="B145" s="72"/>
      <c r="C145" s="54"/>
      <c r="D145" s="54" t="s">
        <v>1180</v>
      </c>
      <c r="E145" s="54"/>
      <c r="F145" s="55"/>
      <c r="G145" s="56"/>
      <c r="H145" s="55"/>
      <c r="I145" s="56"/>
      <c r="J145" s="54"/>
      <c r="L145" s="55"/>
      <c r="M145" s="56"/>
      <c r="N145" s="55"/>
      <c r="O145" s="56"/>
      <c r="P145" s="54"/>
      <c r="R145" s="55"/>
      <c r="S145" s="55"/>
      <c r="U145" s="229">
        <v>0</v>
      </c>
      <c r="V145" s="229">
        <v>0</v>
      </c>
      <c r="W145" s="56"/>
      <c r="X145" s="54"/>
    </row>
    <row r="146" spans="1:24" ht="12.75">
      <c r="A146" s="71">
        <v>79</v>
      </c>
      <c r="B146" s="72"/>
      <c r="C146" s="54"/>
      <c r="D146" s="54" t="s">
        <v>2299</v>
      </c>
      <c r="E146" s="54"/>
      <c r="F146" s="55"/>
      <c r="G146" s="56"/>
      <c r="H146" s="55"/>
      <c r="I146" s="56"/>
      <c r="J146" s="54"/>
      <c r="L146" s="55"/>
      <c r="M146" s="56"/>
      <c r="N146" s="55"/>
      <c r="O146" s="56"/>
      <c r="P146" s="54"/>
      <c r="R146" s="55"/>
      <c r="S146" s="55"/>
      <c r="U146" s="227"/>
      <c r="V146" s="227"/>
      <c r="W146" s="56"/>
      <c r="X146" s="54"/>
    </row>
    <row r="147" spans="1:24" ht="12.75">
      <c r="A147" s="71">
        <v>80</v>
      </c>
      <c r="B147" s="72" t="s">
        <v>1216</v>
      </c>
      <c r="C147" s="54"/>
      <c r="D147" s="54" t="s">
        <v>1172</v>
      </c>
      <c r="E147" s="54"/>
      <c r="F147" s="55"/>
      <c r="G147" s="56"/>
      <c r="H147" s="55"/>
      <c r="I147" s="56"/>
      <c r="J147" s="54"/>
      <c r="L147" s="55"/>
      <c r="M147" s="56"/>
      <c r="N147" s="55"/>
      <c r="O147" s="56"/>
      <c r="P147" s="54"/>
      <c r="R147" s="55"/>
      <c r="S147" s="55"/>
      <c r="U147" s="227"/>
      <c r="V147" s="227"/>
      <c r="W147" s="56"/>
      <c r="X147" s="54"/>
    </row>
    <row r="148" spans="1:24" ht="12.75">
      <c r="A148" s="71"/>
      <c r="B148" s="72" t="s">
        <v>1217</v>
      </c>
      <c r="C148" s="54"/>
      <c r="D148" s="54" t="s">
        <v>630</v>
      </c>
      <c r="E148" s="54"/>
      <c r="F148" s="55"/>
      <c r="G148" s="56"/>
      <c r="H148" s="55"/>
      <c r="I148" s="56"/>
      <c r="J148" s="54"/>
      <c r="L148" s="55"/>
      <c r="M148" s="56"/>
      <c r="N148" s="55"/>
      <c r="O148" s="56"/>
      <c r="P148" s="54"/>
      <c r="R148" s="55"/>
      <c r="S148" s="55"/>
      <c r="U148" s="227"/>
      <c r="V148" s="227"/>
      <c r="W148" s="56"/>
      <c r="X148" s="54"/>
    </row>
    <row r="149" spans="1:23" ht="12.75">
      <c r="A149" s="8" t="s">
        <v>101</v>
      </c>
      <c r="C149" s="18" t="s">
        <v>631</v>
      </c>
      <c r="D149" s="18"/>
      <c r="F149" s="6">
        <f>L149+U149</f>
        <v>172000</v>
      </c>
      <c r="H149" s="6">
        <f>N149+V149</f>
        <v>57000</v>
      </c>
      <c r="I149" s="57"/>
      <c r="L149" s="6">
        <v>110000</v>
      </c>
      <c r="N149" s="6">
        <v>33000</v>
      </c>
      <c r="O149" s="57"/>
      <c r="U149" s="224">
        <v>62000</v>
      </c>
      <c r="V149" s="224">
        <v>24000</v>
      </c>
      <c r="W149" s="57"/>
    </row>
    <row r="150" spans="1:23" ht="12.75">
      <c r="A150" s="8">
        <v>81</v>
      </c>
      <c r="B150" s="4" t="s">
        <v>1216</v>
      </c>
      <c r="C150" t="s">
        <v>2300</v>
      </c>
      <c r="F150" s="6">
        <v>2760000</v>
      </c>
      <c r="H150" s="6">
        <v>250000</v>
      </c>
      <c r="I150" s="57"/>
      <c r="L150" s="6">
        <v>2760000</v>
      </c>
      <c r="N150" s="6">
        <v>250000</v>
      </c>
      <c r="O150" s="57"/>
      <c r="U150" s="224"/>
      <c r="V150" s="224"/>
      <c r="W150" s="57"/>
    </row>
    <row r="151" spans="1:24" ht="12.75">
      <c r="A151" s="71"/>
      <c r="B151" s="72" t="s">
        <v>1217</v>
      </c>
      <c r="C151" s="54"/>
      <c r="D151" s="54" t="s">
        <v>2301</v>
      </c>
      <c r="E151" s="54"/>
      <c r="F151" s="55"/>
      <c r="G151" s="56"/>
      <c r="H151" s="55"/>
      <c r="I151" s="56"/>
      <c r="J151" s="54"/>
      <c r="L151" s="55"/>
      <c r="M151" s="56"/>
      <c r="N151" s="55"/>
      <c r="O151" s="56"/>
      <c r="P151" s="54"/>
      <c r="R151" s="55"/>
      <c r="S151" s="55"/>
      <c r="U151" s="227"/>
      <c r="V151" s="227"/>
      <c r="W151" s="56"/>
      <c r="X151" s="54"/>
    </row>
    <row r="152" spans="2:23" ht="12.75">
      <c r="B152" s="4" t="s">
        <v>1227</v>
      </c>
      <c r="D152" t="s">
        <v>2302</v>
      </c>
      <c r="F152" s="6">
        <v>148000</v>
      </c>
      <c r="H152" s="6">
        <v>35000</v>
      </c>
      <c r="I152" s="57"/>
      <c r="L152" s="6">
        <v>148000</v>
      </c>
      <c r="N152" s="6">
        <v>35000</v>
      </c>
      <c r="O152" s="57"/>
      <c r="U152" s="224"/>
      <c r="V152" s="224"/>
      <c r="W152" s="57"/>
    </row>
    <row r="153" spans="2:23" ht="12.75">
      <c r="B153" s="4" t="s">
        <v>824</v>
      </c>
      <c r="D153" t="s">
        <v>2303</v>
      </c>
      <c r="F153" s="193">
        <v>0</v>
      </c>
      <c r="G153" s="194"/>
      <c r="H153" s="193">
        <v>0</v>
      </c>
      <c r="I153" s="57"/>
      <c r="L153" s="193">
        <v>0</v>
      </c>
      <c r="M153" s="194"/>
      <c r="N153" s="193">
        <v>0</v>
      </c>
      <c r="O153" s="57"/>
      <c r="U153" s="224"/>
      <c r="V153" s="224"/>
      <c r="W153" s="57"/>
    </row>
    <row r="154" spans="2:23" ht="12.75">
      <c r="B154" s="4" t="s">
        <v>102</v>
      </c>
      <c r="D154" t="s">
        <v>2304</v>
      </c>
      <c r="F154" s="6">
        <f>L154+U154</f>
        <v>392000</v>
      </c>
      <c r="H154" s="6">
        <f>N154+V154</f>
        <v>51000</v>
      </c>
      <c r="I154" s="57"/>
      <c r="L154" s="6">
        <v>52000</v>
      </c>
      <c r="N154" s="6">
        <v>17000</v>
      </c>
      <c r="O154" s="57"/>
      <c r="U154" s="224">
        <v>340000</v>
      </c>
      <c r="V154" s="224">
        <v>34000</v>
      </c>
      <c r="W154" s="57"/>
    </row>
    <row r="155" spans="1:24" ht="12.75">
      <c r="A155" s="65"/>
      <c r="B155" s="66"/>
      <c r="C155" s="67" t="s">
        <v>2311</v>
      </c>
      <c r="D155" s="67"/>
      <c r="E155" s="67"/>
      <c r="F155" s="68"/>
      <c r="G155" s="69"/>
      <c r="H155" s="68"/>
      <c r="I155" s="57"/>
      <c r="J155" s="70"/>
      <c r="L155" s="68"/>
      <c r="M155" s="69"/>
      <c r="N155" s="68"/>
      <c r="O155" s="57"/>
      <c r="P155" s="70"/>
      <c r="R155" s="68"/>
      <c r="S155" s="68"/>
      <c r="U155" s="246"/>
      <c r="V155" s="246"/>
      <c r="W155" s="68"/>
      <c r="X155" s="68"/>
    </row>
    <row r="156" spans="1:23" ht="12.75">
      <c r="A156" s="8">
        <v>82</v>
      </c>
      <c r="B156" s="4" t="s">
        <v>1216</v>
      </c>
      <c r="C156" t="s">
        <v>1729</v>
      </c>
      <c r="F156" s="6">
        <f>L156+U156</f>
        <v>9603000</v>
      </c>
      <c r="H156" s="6">
        <f>N156+V156</f>
        <v>730000</v>
      </c>
      <c r="I156" s="57"/>
      <c r="L156" s="6">
        <v>4912000</v>
      </c>
      <c r="N156" s="6">
        <v>383000</v>
      </c>
      <c r="O156" s="57"/>
      <c r="U156" s="224">
        <v>4691000</v>
      </c>
      <c r="V156" s="224">
        <v>347000</v>
      </c>
      <c r="W156" s="57"/>
    </row>
    <row r="157" spans="2:23" ht="12.75">
      <c r="B157" s="4" t="s">
        <v>1217</v>
      </c>
      <c r="C157" t="s">
        <v>1668</v>
      </c>
      <c r="F157" s="6">
        <v>46000</v>
      </c>
      <c r="H157" s="6">
        <v>17000</v>
      </c>
      <c r="I157" s="57"/>
      <c r="L157" s="6">
        <v>46000</v>
      </c>
      <c r="N157" s="6">
        <v>17000</v>
      </c>
      <c r="O157" s="57"/>
      <c r="U157" s="224"/>
      <c r="V157" s="224"/>
      <c r="W157" s="57"/>
    </row>
    <row r="158" spans="3:23" ht="12.75">
      <c r="C158" s="1" t="s">
        <v>2305</v>
      </c>
      <c r="G158" s="57">
        <f>SUM(F144:F157)</f>
        <v>17019000</v>
      </c>
      <c r="I158" s="57">
        <f>SUM(H144:H157)</f>
        <v>2485000</v>
      </c>
      <c r="M158" s="57">
        <f>SUM(L144:L157)</f>
        <v>11803000</v>
      </c>
      <c r="O158" s="57">
        <f>SUM(N144:N157)</f>
        <v>2020000</v>
      </c>
      <c r="U158" s="224"/>
      <c r="V158" s="224"/>
      <c r="W158" s="57"/>
    </row>
    <row r="159" spans="1:23" ht="12.75">
      <c r="A159" s="8">
        <v>83</v>
      </c>
      <c r="C159" t="s">
        <v>103</v>
      </c>
      <c r="F159" s="6">
        <f>L159+U159</f>
        <v>6519000</v>
      </c>
      <c r="H159" s="6">
        <f>N159+V159</f>
        <v>4782000</v>
      </c>
      <c r="I159" s="57"/>
      <c r="L159" s="6">
        <v>6176000</v>
      </c>
      <c r="N159" s="6">
        <v>4448000</v>
      </c>
      <c r="O159" s="57"/>
      <c r="U159" s="224">
        <v>343000</v>
      </c>
      <c r="V159" s="224">
        <v>334000</v>
      </c>
      <c r="W159" s="57"/>
    </row>
    <row r="160" spans="1:24" ht="12.75">
      <c r="A160" s="71"/>
      <c r="B160" s="72" t="s">
        <v>1217</v>
      </c>
      <c r="C160" s="54"/>
      <c r="D160" s="54" t="s">
        <v>2306</v>
      </c>
      <c r="E160" s="54"/>
      <c r="F160" s="55"/>
      <c r="G160" s="56"/>
      <c r="H160" s="55"/>
      <c r="I160" s="56"/>
      <c r="J160" s="54"/>
      <c r="L160" s="55"/>
      <c r="M160" s="56"/>
      <c r="N160" s="55"/>
      <c r="O160" s="56"/>
      <c r="P160" s="54"/>
      <c r="R160" s="55"/>
      <c r="S160" s="55"/>
      <c r="U160" s="227"/>
      <c r="V160" s="227"/>
      <c r="W160" s="56"/>
      <c r="X160" s="54"/>
    </row>
    <row r="161" spans="1:24" ht="12.75">
      <c r="A161" s="71"/>
      <c r="B161" s="72" t="s">
        <v>1227</v>
      </c>
      <c r="C161" s="54"/>
      <c r="D161" s="54" t="s">
        <v>2307</v>
      </c>
      <c r="E161" s="54"/>
      <c r="F161" s="55"/>
      <c r="G161" s="56"/>
      <c r="H161" s="55"/>
      <c r="I161" s="56"/>
      <c r="J161" s="54"/>
      <c r="L161" s="55"/>
      <c r="M161" s="56"/>
      <c r="N161" s="55"/>
      <c r="O161" s="56"/>
      <c r="P161" s="54"/>
      <c r="R161" s="55"/>
      <c r="S161" s="55"/>
      <c r="U161" s="227"/>
      <c r="V161" s="227"/>
      <c r="W161" s="56"/>
      <c r="X161" s="54"/>
    </row>
    <row r="162" spans="1:24" ht="12.75">
      <c r="A162" s="71"/>
      <c r="B162" s="72" t="s">
        <v>824</v>
      </c>
      <c r="C162" s="54"/>
      <c r="D162" s="54" t="s">
        <v>2308</v>
      </c>
      <c r="E162" s="54"/>
      <c r="F162" s="55"/>
      <c r="G162" s="56"/>
      <c r="H162" s="55"/>
      <c r="I162" s="56"/>
      <c r="J162" s="54"/>
      <c r="L162" s="55"/>
      <c r="M162" s="56"/>
      <c r="N162" s="55"/>
      <c r="O162" s="56"/>
      <c r="P162" s="54"/>
      <c r="R162" s="55"/>
      <c r="S162" s="55"/>
      <c r="U162" s="227"/>
      <c r="V162" s="227"/>
      <c r="W162" s="56"/>
      <c r="X162" s="54"/>
    </row>
    <row r="163" spans="1:24" ht="12.75">
      <c r="A163" s="71"/>
      <c r="B163" s="72" t="s">
        <v>825</v>
      </c>
      <c r="C163" s="54"/>
      <c r="D163" s="54" t="s">
        <v>632</v>
      </c>
      <c r="E163" s="54"/>
      <c r="F163" s="55"/>
      <c r="G163" s="56"/>
      <c r="H163" s="55"/>
      <c r="I163" s="56"/>
      <c r="J163" s="54"/>
      <c r="L163" s="55"/>
      <c r="M163" s="56"/>
      <c r="N163" s="55"/>
      <c r="O163" s="56"/>
      <c r="P163" s="54"/>
      <c r="R163" s="55"/>
      <c r="S163" s="55"/>
      <c r="U163" s="227"/>
      <c r="V163" s="227"/>
      <c r="W163" s="56"/>
      <c r="X163" s="54"/>
    </row>
    <row r="164" spans="1:24" ht="12.75">
      <c r="A164" s="71"/>
      <c r="B164" s="72" t="s">
        <v>1132</v>
      </c>
      <c r="C164" s="54"/>
      <c r="D164" s="54" t="s">
        <v>633</v>
      </c>
      <c r="E164" s="54"/>
      <c r="F164" s="55"/>
      <c r="G164" s="56"/>
      <c r="H164" s="55"/>
      <c r="I164" s="56"/>
      <c r="J164" s="54"/>
      <c r="L164" s="55"/>
      <c r="M164" s="56"/>
      <c r="N164" s="55"/>
      <c r="O164" s="56"/>
      <c r="P164" s="54"/>
      <c r="R164" s="55"/>
      <c r="S164" s="55"/>
      <c r="U164" s="227"/>
      <c r="V164" s="227"/>
      <c r="W164" s="56"/>
      <c r="X164" s="54"/>
    </row>
    <row r="165" spans="1:24" ht="12.75">
      <c r="A165" s="71"/>
      <c r="B165" s="72"/>
      <c r="C165" s="94" t="s">
        <v>2309</v>
      </c>
      <c r="D165" s="54"/>
      <c r="E165" s="54"/>
      <c r="F165" s="55"/>
      <c r="G165" s="56">
        <f>SUM(F159:F164)</f>
        <v>6519000</v>
      </c>
      <c r="H165" s="55"/>
      <c r="I165" s="56">
        <f>SUM(H159:H164)</f>
        <v>4782000</v>
      </c>
      <c r="J165" s="54"/>
      <c r="L165" s="55"/>
      <c r="M165" s="56">
        <f>SUM(L159:L164)</f>
        <v>6176000</v>
      </c>
      <c r="N165" s="55"/>
      <c r="O165" s="56">
        <f>SUM(N159:N164)</f>
        <v>4448000</v>
      </c>
      <c r="P165" s="54"/>
      <c r="R165" s="55"/>
      <c r="S165" s="55"/>
      <c r="U165" s="227"/>
      <c r="V165" s="227"/>
      <c r="W165" s="56"/>
      <c r="X165" s="54"/>
    </row>
    <row r="166" spans="1:23" ht="12.75">
      <c r="A166" s="8" t="s">
        <v>105</v>
      </c>
      <c r="C166" t="s">
        <v>104</v>
      </c>
      <c r="F166" s="6">
        <v>5000</v>
      </c>
      <c r="H166" s="6">
        <v>7000</v>
      </c>
      <c r="I166" s="57"/>
      <c r="L166" s="6">
        <v>5000</v>
      </c>
      <c r="N166" s="6">
        <v>7000</v>
      </c>
      <c r="O166" s="57"/>
      <c r="U166" s="224"/>
      <c r="V166" s="224"/>
      <c r="W166" s="57"/>
    </row>
    <row r="167" spans="1:24" ht="12.75">
      <c r="A167" s="71">
        <v>85</v>
      </c>
      <c r="B167" s="72"/>
      <c r="C167" s="54" t="s">
        <v>1190</v>
      </c>
      <c r="D167" s="54"/>
      <c r="E167" s="54"/>
      <c r="F167" s="55"/>
      <c r="G167" s="56"/>
      <c r="H167" s="55"/>
      <c r="I167" s="56"/>
      <c r="J167" s="54"/>
      <c r="L167" s="55"/>
      <c r="M167" s="56"/>
      <c r="N167" s="55"/>
      <c r="O167" s="56"/>
      <c r="P167" s="54"/>
      <c r="R167" s="55"/>
      <c r="S167" s="55"/>
      <c r="U167" s="227"/>
      <c r="V167" s="227"/>
      <c r="W167" s="56"/>
      <c r="X167" s="54"/>
    </row>
    <row r="168" spans="1:23" ht="12.75">
      <c r="A168" s="8">
        <v>86</v>
      </c>
      <c r="B168" s="4" t="s">
        <v>1216</v>
      </c>
      <c r="C168" t="s">
        <v>2310</v>
      </c>
      <c r="F168" s="6">
        <f>L168+U168</f>
        <v>5683000</v>
      </c>
      <c r="H168" s="6">
        <f>N168+V168</f>
        <v>1136000</v>
      </c>
      <c r="I168" s="57"/>
      <c r="L168" s="6">
        <v>194000</v>
      </c>
      <c r="N168" s="6">
        <v>38000</v>
      </c>
      <c r="O168" s="57"/>
      <c r="U168" s="224">
        <v>5489000</v>
      </c>
      <c r="V168" s="224">
        <v>1098000</v>
      </c>
      <c r="W168" s="57"/>
    </row>
    <row r="169" spans="1:24" ht="12.75">
      <c r="A169" s="71"/>
      <c r="B169" s="72" t="s">
        <v>1217</v>
      </c>
      <c r="C169" s="54" t="s">
        <v>2311</v>
      </c>
      <c r="D169" s="54"/>
      <c r="E169" s="54"/>
      <c r="F169" s="55"/>
      <c r="G169" s="56"/>
      <c r="H169" s="55"/>
      <c r="I169" s="56"/>
      <c r="J169" s="54"/>
      <c r="L169" s="55"/>
      <c r="M169" s="56"/>
      <c r="N169" s="55"/>
      <c r="O169" s="56"/>
      <c r="P169" s="54"/>
      <c r="R169" s="55"/>
      <c r="S169" s="55"/>
      <c r="U169" s="227"/>
      <c r="V169" s="227"/>
      <c r="W169" s="56"/>
      <c r="X169" s="54"/>
    </row>
    <row r="170" spans="2:23" ht="12.75">
      <c r="B170" s="4" t="s">
        <v>106</v>
      </c>
      <c r="C170" t="s">
        <v>107</v>
      </c>
      <c r="F170" s="6">
        <v>52000</v>
      </c>
      <c r="H170" s="6">
        <v>3700</v>
      </c>
      <c r="I170" s="57"/>
      <c r="L170" s="6">
        <v>52000</v>
      </c>
      <c r="N170" s="6">
        <v>3700</v>
      </c>
      <c r="O170" s="57"/>
      <c r="U170" s="224"/>
      <c r="V170" s="224"/>
      <c r="W170" s="57"/>
    </row>
    <row r="171" spans="1:23" ht="12.75">
      <c r="A171" s="8">
        <v>87</v>
      </c>
      <c r="C171" t="s">
        <v>108</v>
      </c>
      <c r="F171" s="6">
        <v>11000</v>
      </c>
      <c r="H171" s="6">
        <v>2000</v>
      </c>
      <c r="I171" s="57"/>
      <c r="L171" s="6">
        <v>11000</v>
      </c>
      <c r="N171" s="6">
        <v>2000</v>
      </c>
      <c r="O171" s="57"/>
      <c r="U171" s="224"/>
      <c r="V171" s="224"/>
      <c r="W171" s="57"/>
    </row>
    <row r="172" spans="1:23" ht="12.75">
      <c r="A172" s="8">
        <v>88</v>
      </c>
      <c r="C172" t="s">
        <v>634</v>
      </c>
      <c r="F172" s="6">
        <v>3597000</v>
      </c>
      <c r="H172" s="6">
        <v>163000</v>
      </c>
      <c r="I172" s="57"/>
      <c r="L172" s="6">
        <v>3597000</v>
      </c>
      <c r="N172" s="6">
        <v>163000</v>
      </c>
      <c r="O172" s="57"/>
      <c r="U172" s="224"/>
      <c r="V172" s="224"/>
      <c r="W172" s="57"/>
    </row>
    <row r="173" spans="1:23" ht="12.75">
      <c r="A173" s="8">
        <v>89</v>
      </c>
      <c r="C173" t="s">
        <v>1169</v>
      </c>
      <c r="F173" s="6">
        <v>98261000</v>
      </c>
      <c r="H173" s="6">
        <v>6321000</v>
      </c>
      <c r="I173" s="57"/>
      <c r="L173" s="6">
        <v>98261000</v>
      </c>
      <c r="N173" s="6">
        <v>6321000</v>
      </c>
      <c r="O173" s="57"/>
      <c r="U173" s="224"/>
      <c r="V173" s="224"/>
      <c r="W173" s="57"/>
    </row>
    <row r="174" spans="1:23" ht="12.75">
      <c r="A174" s="8">
        <v>90</v>
      </c>
      <c r="B174" s="4" t="s">
        <v>1216</v>
      </c>
      <c r="C174" t="s">
        <v>636</v>
      </c>
      <c r="F174" s="6">
        <v>12668000</v>
      </c>
      <c r="H174" s="6">
        <v>1021000</v>
      </c>
      <c r="I174" s="57"/>
      <c r="L174" s="6">
        <v>12668000</v>
      </c>
      <c r="N174" s="6">
        <v>1021000</v>
      </c>
      <c r="O174" s="57"/>
      <c r="U174" s="224"/>
      <c r="V174" s="224"/>
      <c r="W174" s="57"/>
    </row>
    <row r="175" spans="2:23" ht="12.75">
      <c r="B175" s="4" t="s">
        <v>1217</v>
      </c>
      <c r="D175" t="s">
        <v>635</v>
      </c>
      <c r="F175" s="6">
        <v>506000</v>
      </c>
      <c r="H175" s="6">
        <v>52000</v>
      </c>
      <c r="I175" s="57"/>
      <c r="L175" s="6">
        <v>506000</v>
      </c>
      <c r="N175" s="6">
        <v>52000</v>
      </c>
      <c r="O175" s="57"/>
      <c r="U175" s="224"/>
      <c r="V175" s="224"/>
      <c r="W175" s="57"/>
    </row>
    <row r="176" spans="1:23" ht="12.75">
      <c r="A176" s="8">
        <v>91</v>
      </c>
      <c r="C176" t="s">
        <v>1170</v>
      </c>
      <c r="F176" s="6">
        <v>16254000</v>
      </c>
      <c r="H176" s="6">
        <v>1198000</v>
      </c>
      <c r="I176" s="57"/>
      <c r="L176" s="6">
        <v>16254000</v>
      </c>
      <c r="N176" s="6">
        <v>1198000</v>
      </c>
      <c r="O176" s="57"/>
      <c r="U176" s="224"/>
      <c r="V176" s="224"/>
      <c r="W176" s="57"/>
    </row>
    <row r="177" spans="1:23" ht="12.75">
      <c r="A177" s="8">
        <v>92</v>
      </c>
      <c r="C177" t="s">
        <v>1171</v>
      </c>
      <c r="F177" s="6">
        <v>400000</v>
      </c>
      <c r="H177" s="6">
        <v>52000</v>
      </c>
      <c r="I177" s="57"/>
      <c r="L177" s="6">
        <v>400000</v>
      </c>
      <c r="N177" s="6">
        <v>52000</v>
      </c>
      <c r="O177" s="57"/>
      <c r="U177" s="224"/>
      <c r="V177" s="224"/>
      <c r="W177" s="57"/>
    </row>
    <row r="178" spans="1:23" ht="12.75">
      <c r="A178" s="8">
        <v>93</v>
      </c>
      <c r="B178" s="4" t="s">
        <v>1216</v>
      </c>
      <c r="C178" t="s">
        <v>109</v>
      </c>
      <c r="F178" s="6">
        <v>145000</v>
      </c>
      <c r="H178" s="6">
        <v>1400</v>
      </c>
      <c r="I178" s="57"/>
      <c r="L178" s="6">
        <v>145000</v>
      </c>
      <c r="N178" s="6">
        <v>1400</v>
      </c>
      <c r="O178" s="57"/>
      <c r="U178" s="224"/>
      <c r="V178" s="224"/>
      <c r="W178" s="57"/>
    </row>
    <row r="179" spans="1:23" ht="12.75">
      <c r="A179" s="44"/>
      <c r="B179" s="4" t="s">
        <v>1217</v>
      </c>
      <c r="C179" t="s">
        <v>110</v>
      </c>
      <c r="F179" s="6">
        <f>L179+U179</f>
        <v>2012000</v>
      </c>
      <c r="H179" s="6">
        <f>N179+V179</f>
        <v>5100</v>
      </c>
      <c r="I179" s="57"/>
      <c r="L179" s="6">
        <v>1713000</v>
      </c>
      <c r="N179" s="6">
        <v>4500</v>
      </c>
      <c r="O179" s="57"/>
      <c r="U179" s="224">
        <v>299000</v>
      </c>
      <c r="V179" s="224">
        <v>600</v>
      </c>
      <c r="W179" s="57"/>
    </row>
    <row r="180" spans="1:24" ht="12.75">
      <c r="A180" s="71">
        <v>95</v>
      </c>
      <c r="B180" s="72"/>
      <c r="C180" s="54"/>
      <c r="D180" s="54" t="s">
        <v>2312</v>
      </c>
      <c r="E180" s="54"/>
      <c r="F180" s="55"/>
      <c r="G180" s="56"/>
      <c r="H180" s="55"/>
      <c r="I180" s="56"/>
      <c r="J180" s="54"/>
      <c r="L180" s="55"/>
      <c r="M180" s="56"/>
      <c r="N180" s="55"/>
      <c r="O180" s="56"/>
      <c r="P180" s="54"/>
      <c r="R180" s="55"/>
      <c r="S180" s="55"/>
      <c r="U180" s="227"/>
      <c r="V180" s="227"/>
      <c r="W180" s="56"/>
      <c r="X180" s="54"/>
    </row>
    <row r="181" spans="1:24" ht="12.75">
      <c r="A181" s="71">
        <v>96</v>
      </c>
      <c r="B181" s="72"/>
      <c r="C181" s="54"/>
      <c r="D181" s="54" t="s">
        <v>2181</v>
      </c>
      <c r="E181" s="54"/>
      <c r="F181" s="55"/>
      <c r="G181" s="56"/>
      <c r="H181" s="55"/>
      <c r="I181" s="56"/>
      <c r="J181" s="54"/>
      <c r="L181" s="55"/>
      <c r="M181" s="56"/>
      <c r="N181" s="55"/>
      <c r="O181" s="56"/>
      <c r="P181" s="54"/>
      <c r="R181" s="55"/>
      <c r="S181" s="55"/>
      <c r="U181" s="227"/>
      <c r="V181" s="227"/>
      <c r="W181" s="56"/>
      <c r="X181" s="54"/>
    </row>
    <row r="182" spans="1:24" ht="12.75">
      <c r="A182" s="71">
        <v>97</v>
      </c>
      <c r="B182" s="72"/>
      <c r="C182" s="54"/>
      <c r="D182" s="54" t="s">
        <v>2313</v>
      </c>
      <c r="E182" s="54"/>
      <c r="F182" s="55"/>
      <c r="G182" s="56"/>
      <c r="H182" s="55"/>
      <c r="I182" s="56"/>
      <c r="J182" s="54"/>
      <c r="L182" s="55"/>
      <c r="M182" s="56"/>
      <c r="N182" s="55"/>
      <c r="O182" s="56"/>
      <c r="P182" s="54"/>
      <c r="R182" s="55"/>
      <c r="S182" s="55"/>
      <c r="U182" s="227"/>
      <c r="V182" s="227"/>
      <c r="W182" s="56"/>
      <c r="X182" s="54"/>
    </row>
    <row r="183" spans="1:23" ht="12.75">
      <c r="A183" s="8" t="s">
        <v>111</v>
      </c>
      <c r="C183" t="s">
        <v>112</v>
      </c>
      <c r="F183" s="6">
        <f>L183+U183</f>
        <v>10774000</v>
      </c>
      <c r="H183" s="6">
        <f>N183+V183</f>
        <v>56000</v>
      </c>
      <c r="I183" s="57"/>
      <c r="L183" s="6">
        <v>10560000</v>
      </c>
      <c r="N183" s="6">
        <v>52000</v>
      </c>
      <c r="O183" s="57"/>
      <c r="U183" s="224">
        <v>214000</v>
      </c>
      <c r="V183" s="224">
        <v>4000</v>
      </c>
      <c r="W183" s="57"/>
    </row>
    <row r="184" spans="1:24" ht="12.75">
      <c r="A184" s="71"/>
      <c r="B184" s="72"/>
      <c r="C184" s="94" t="s">
        <v>2314</v>
      </c>
      <c r="D184" s="54"/>
      <c r="E184" s="54"/>
      <c r="F184" s="55"/>
      <c r="G184" s="56">
        <f>SUM(F178:F183)</f>
        <v>12931000</v>
      </c>
      <c r="H184" s="55"/>
      <c r="I184" s="56">
        <f>SUM(H178:H183)</f>
        <v>62500</v>
      </c>
      <c r="J184" s="54"/>
      <c r="L184" s="55"/>
      <c r="M184" s="56">
        <f>SUM(L178:L183)</f>
        <v>12418000</v>
      </c>
      <c r="N184" s="55"/>
      <c r="O184" s="56">
        <f>SUM(N178:N183)</f>
        <v>57900</v>
      </c>
      <c r="P184" s="54"/>
      <c r="R184" s="55"/>
      <c r="S184" s="55"/>
      <c r="U184" s="227"/>
      <c r="V184" s="227"/>
      <c r="W184" s="56"/>
      <c r="X184" s="54"/>
    </row>
    <row r="185" spans="1:23" ht="12.75">
      <c r="A185" s="8" t="s">
        <v>113</v>
      </c>
      <c r="C185" t="s">
        <v>114</v>
      </c>
      <c r="F185" s="6">
        <v>5641000</v>
      </c>
      <c r="H185" s="6">
        <v>221000</v>
      </c>
      <c r="I185" s="57"/>
      <c r="L185" s="6">
        <v>5641000</v>
      </c>
      <c r="N185" s="6">
        <v>221000</v>
      </c>
      <c r="O185" s="57"/>
      <c r="U185" s="253">
        <v>0</v>
      </c>
      <c r="V185" s="253">
        <v>0</v>
      </c>
      <c r="W185" s="57"/>
    </row>
    <row r="186" spans="1:24" ht="12.75">
      <c r="A186" s="71">
        <v>100</v>
      </c>
      <c r="B186" s="72"/>
      <c r="C186" s="54"/>
      <c r="D186" s="54" t="s">
        <v>2315</v>
      </c>
      <c r="E186" s="54"/>
      <c r="F186" s="55"/>
      <c r="G186" s="56"/>
      <c r="H186" s="55"/>
      <c r="I186" s="56"/>
      <c r="J186" s="54"/>
      <c r="L186" s="55"/>
      <c r="M186" s="56"/>
      <c r="N186" s="55"/>
      <c r="O186" s="56"/>
      <c r="P186" s="54"/>
      <c r="R186" s="55"/>
      <c r="S186" s="55"/>
      <c r="U186" s="227"/>
      <c r="V186" s="227"/>
      <c r="W186" s="56"/>
      <c r="X186" s="54"/>
    </row>
    <row r="187" spans="1:24" ht="12.75">
      <c r="A187" s="71">
        <v>101</v>
      </c>
      <c r="B187" s="72"/>
      <c r="C187" s="54" t="s">
        <v>1042</v>
      </c>
      <c r="D187" s="54"/>
      <c r="E187" s="54"/>
      <c r="F187" s="55"/>
      <c r="G187" s="56"/>
      <c r="H187" s="55"/>
      <c r="I187" s="56"/>
      <c r="J187" s="54"/>
      <c r="L187" s="55"/>
      <c r="M187" s="56"/>
      <c r="N187" s="55"/>
      <c r="O187" s="56"/>
      <c r="P187" s="54"/>
      <c r="R187" s="55"/>
      <c r="S187" s="55"/>
      <c r="U187" s="227"/>
      <c r="V187" s="227"/>
      <c r="W187" s="56"/>
      <c r="X187" s="54"/>
    </row>
    <row r="188" spans="1:24" ht="12.75">
      <c r="A188" s="71">
        <v>102</v>
      </c>
      <c r="B188" s="72"/>
      <c r="C188" s="54" t="s">
        <v>1168</v>
      </c>
      <c r="D188" s="54"/>
      <c r="E188" s="54"/>
      <c r="F188" s="55"/>
      <c r="G188" s="56"/>
      <c r="H188" s="55"/>
      <c r="I188" s="56"/>
      <c r="J188" s="54"/>
      <c r="L188" s="55"/>
      <c r="M188" s="56"/>
      <c r="N188" s="55"/>
      <c r="O188" s="56"/>
      <c r="P188" s="54"/>
      <c r="R188" s="55"/>
      <c r="S188" s="55"/>
      <c r="U188" s="227"/>
      <c r="V188" s="227"/>
      <c r="W188" s="56"/>
      <c r="X188" s="54"/>
    </row>
    <row r="189" spans="1:24" ht="12.75">
      <c r="A189" s="71">
        <v>103</v>
      </c>
      <c r="B189" s="72" t="s">
        <v>1216</v>
      </c>
      <c r="C189" s="54" t="s">
        <v>1043</v>
      </c>
      <c r="D189" s="54"/>
      <c r="E189" s="54"/>
      <c r="F189" s="55"/>
      <c r="G189" s="56"/>
      <c r="H189" s="55"/>
      <c r="I189" s="56"/>
      <c r="J189" s="54"/>
      <c r="L189" s="55"/>
      <c r="M189" s="56"/>
      <c r="N189" s="55"/>
      <c r="O189" s="56"/>
      <c r="P189" s="54"/>
      <c r="R189" s="55"/>
      <c r="S189" s="55"/>
      <c r="U189" s="227"/>
      <c r="V189" s="227"/>
      <c r="W189" s="56"/>
      <c r="X189" s="54"/>
    </row>
    <row r="190" spans="1:23" ht="12.75">
      <c r="A190" s="8" t="s">
        <v>115</v>
      </c>
      <c r="C190" s="135" t="s">
        <v>116</v>
      </c>
      <c r="F190" s="6">
        <v>588000</v>
      </c>
      <c r="H190" s="6">
        <v>12000</v>
      </c>
      <c r="I190" s="57"/>
      <c r="L190" s="6">
        <v>588000</v>
      </c>
      <c r="N190" s="6">
        <v>12000</v>
      </c>
      <c r="O190" s="57"/>
      <c r="U190" s="224"/>
      <c r="V190" s="224"/>
      <c r="W190" s="57"/>
    </row>
    <row r="191" spans="1:24" ht="12.75">
      <c r="A191" s="71"/>
      <c r="B191" s="72"/>
      <c r="C191" s="94" t="s">
        <v>1044</v>
      </c>
      <c r="D191" s="54"/>
      <c r="E191" s="54"/>
      <c r="F191" s="55"/>
      <c r="G191" s="56">
        <f>SUM(F185:F190)</f>
        <v>6229000</v>
      </c>
      <c r="H191" s="55"/>
      <c r="I191" s="56">
        <f>SUM(H185:H190)</f>
        <v>233000</v>
      </c>
      <c r="J191" s="54"/>
      <c r="L191" s="55"/>
      <c r="M191" s="56">
        <f>SUM(L185:L190)</f>
        <v>6229000</v>
      </c>
      <c r="N191" s="55"/>
      <c r="O191" s="56">
        <f>SUM(N185:N190)</f>
        <v>233000</v>
      </c>
      <c r="P191" s="54"/>
      <c r="R191" s="55"/>
      <c r="S191" s="55"/>
      <c r="U191" s="227"/>
      <c r="V191" s="227"/>
      <c r="W191" s="56"/>
      <c r="X191" s="54"/>
    </row>
    <row r="192" spans="1:23" ht="12.75">
      <c r="A192" s="8" t="s">
        <v>117</v>
      </c>
      <c r="C192" t="s">
        <v>118</v>
      </c>
      <c r="F192" s="6">
        <v>6000</v>
      </c>
      <c r="H192" s="6">
        <v>4000</v>
      </c>
      <c r="I192" s="57"/>
      <c r="L192" s="6">
        <v>6000</v>
      </c>
      <c r="N192" s="6">
        <v>4000</v>
      </c>
      <c r="O192" s="57"/>
      <c r="U192" s="224"/>
      <c r="V192" s="224"/>
      <c r="W192" s="57"/>
    </row>
    <row r="193" spans="1:24" ht="12.75">
      <c r="A193" s="71"/>
      <c r="B193" s="72" t="s">
        <v>1217</v>
      </c>
      <c r="C193" s="54"/>
      <c r="D193" s="54" t="s">
        <v>2180</v>
      </c>
      <c r="E193" s="54"/>
      <c r="F193" s="55"/>
      <c r="G193" s="73"/>
      <c r="H193" s="55"/>
      <c r="I193" s="56"/>
      <c r="J193" s="130"/>
      <c r="L193" s="55"/>
      <c r="M193" s="73"/>
      <c r="N193" s="55"/>
      <c r="O193" s="56"/>
      <c r="P193" s="130"/>
      <c r="R193" s="55"/>
      <c r="S193" s="55"/>
      <c r="U193" s="227"/>
      <c r="V193" s="227"/>
      <c r="W193" s="56"/>
      <c r="X193" s="130"/>
    </row>
    <row r="194" spans="1:24" ht="12.75">
      <c r="A194" s="71">
        <v>105</v>
      </c>
      <c r="B194" s="72"/>
      <c r="C194" s="54" t="s">
        <v>1045</v>
      </c>
      <c r="D194" s="54"/>
      <c r="E194" s="54"/>
      <c r="F194" s="55"/>
      <c r="G194" s="56"/>
      <c r="H194" s="55"/>
      <c r="I194" s="56"/>
      <c r="J194" s="54"/>
      <c r="L194" s="55"/>
      <c r="M194" s="56"/>
      <c r="N194" s="55"/>
      <c r="O194" s="56"/>
      <c r="P194" s="54"/>
      <c r="R194" s="55"/>
      <c r="S194" s="55"/>
      <c r="U194" s="227"/>
      <c r="V194" s="227"/>
      <c r="W194" s="56"/>
      <c r="X194" s="54"/>
    </row>
    <row r="195" spans="1:23" ht="12.75">
      <c r="A195" s="8">
        <v>106</v>
      </c>
      <c r="C195" t="s">
        <v>1046</v>
      </c>
      <c r="F195" s="264">
        <f>L195+L199+U195</f>
        <v>1017000</v>
      </c>
      <c r="H195" s="264">
        <f>N195+N199+V195</f>
        <v>853000</v>
      </c>
      <c r="I195" s="57"/>
      <c r="L195" s="6">
        <v>933000</v>
      </c>
      <c r="N195" s="6">
        <v>783000</v>
      </c>
      <c r="O195" s="57"/>
      <c r="U195" s="264">
        <v>41000</v>
      </c>
      <c r="V195" s="264">
        <v>42000</v>
      </c>
      <c r="W195" s="57"/>
    </row>
    <row r="196" spans="1:24" ht="12.75">
      <c r="A196" s="71"/>
      <c r="B196" s="72"/>
      <c r="C196" s="94" t="s">
        <v>1047</v>
      </c>
      <c r="D196" s="54"/>
      <c r="E196" s="54"/>
      <c r="F196" s="264"/>
      <c r="G196" s="56"/>
      <c r="H196" s="264"/>
      <c r="I196" s="56"/>
      <c r="J196" s="54"/>
      <c r="L196" s="55"/>
      <c r="M196" s="56">
        <f>SUM(L192:L195)</f>
        <v>939000</v>
      </c>
      <c r="N196" s="55"/>
      <c r="O196" s="56">
        <f>SUM(N192:N195)</f>
        <v>787000</v>
      </c>
      <c r="P196" s="54"/>
      <c r="R196" s="55"/>
      <c r="S196" s="55"/>
      <c r="U196" s="264"/>
      <c r="V196" s="264"/>
      <c r="W196" s="56"/>
      <c r="X196" s="54"/>
    </row>
    <row r="197" spans="1:24" ht="12.75">
      <c r="A197" s="71">
        <v>107</v>
      </c>
      <c r="B197" s="72" t="s">
        <v>1216</v>
      </c>
      <c r="C197" s="54" t="s">
        <v>1048</v>
      </c>
      <c r="D197" s="54"/>
      <c r="E197" s="54"/>
      <c r="F197" s="264"/>
      <c r="G197" s="56"/>
      <c r="H197" s="264"/>
      <c r="I197" s="56"/>
      <c r="J197" s="54"/>
      <c r="L197" s="55"/>
      <c r="M197" s="56"/>
      <c r="N197" s="55"/>
      <c r="O197" s="56"/>
      <c r="P197" s="54"/>
      <c r="R197" s="55"/>
      <c r="S197" s="55"/>
      <c r="U197" s="264"/>
      <c r="V197" s="264"/>
      <c r="W197" s="56"/>
      <c r="X197" s="54"/>
    </row>
    <row r="198" spans="1:24" ht="12.75">
      <c r="A198" s="71"/>
      <c r="B198" s="72" t="s">
        <v>1217</v>
      </c>
      <c r="C198" s="54" t="s">
        <v>1049</v>
      </c>
      <c r="D198" s="54"/>
      <c r="E198" s="54"/>
      <c r="F198" s="264"/>
      <c r="G198" s="56"/>
      <c r="H198" s="264"/>
      <c r="I198" s="56"/>
      <c r="J198" s="54"/>
      <c r="L198" s="55"/>
      <c r="M198" s="56"/>
      <c r="N198" s="55"/>
      <c r="O198" s="56"/>
      <c r="P198" s="54"/>
      <c r="R198" s="55"/>
      <c r="S198" s="55"/>
      <c r="U198" s="264"/>
      <c r="V198" s="264"/>
      <c r="W198" s="56"/>
      <c r="X198" s="54"/>
    </row>
    <row r="199" spans="1:23" ht="12.75">
      <c r="A199" s="8" t="s">
        <v>119</v>
      </c>
      <c r="C199" t="s">
        <v>120</v>
      </c>
      <c r="F199" s="264"/>
      <c r="H199" s="264"/>
      <c r="I199" s="57"/>
      <c r="L199" s="6">
        <v>43000</v>
      </c>
      <c r="N199" s="6">
        <v>28000</v>
      </c>
      <c r="O199" s="57"/>
      <c r="U199" s="264"/>
      <c r="V199" s="264"/>
      <c r="W199" s="57"/>
    </row>
    <row r="200" spans="1:23" ht="12.75">
      <c r="A200" s="8">
        <v>109</v>
      </c>
      <c r="C200" t="s">
        <v>1194</v>
      </c>
      <c r="F200" s="6">
        <f>L200+U200</f>
        <v>265000</v>
      </c>
      <c r="H200" s="6">
        <f>N200+V200</f>
        <v>8600</v>
      </c>
      <c r="I200" s="57"/>
      <c r="L200" s="6">
        <v>24000</v>
      </c>
      <c r="N200" s="6">
        <v>6900</v>
      </c>
      <c r="O200" s="57"/>
      <c r="U200" s="224">
        <v>241000</v>
      </c>
      <c r="V200" s="224">
        <v>1700</v>
      </c>
      <c r="W200" s="57"/>
    </row>
    <row r="201" spans="1:24" ht="12.75">
      <c r="A201" s="71">
        <v>110</v>
      </c>
      <c r="B201" s="72"/>
      <c r="C201" s="54" t="s">
        <v>1050</v>
      </c>
      <c r="D201" s="54"/>
      <c r="E201" s="54"/>
      <c r="F201" s="55"/>
      <c r="G201" s="56"/>
      <c r="H201" s="55"/>
      <c r="I201" s="56"/>
      <c r="J201" s="54"/>
      <c r="L201" s="55"/>
      <c r="M201" s="56"/>
      <c r="N201" s="55"/>
      <c r="O201" s="56"/>
      <c r="P201" s="54"/>
      <c r="R201" s="55"/>
      <c r="S201" s="55"/>
      <c r="U201" s="227"/>
      <c r="V201" s="227"/>
      <c r="W201" s="56"/>
      <c r="X201" s="54"/>
    </row>
    <row r="202" spans="1:23" ht="12.75">
      <c r="A202" s="8" t="s">
        <v>121</v>
      </c>
      <c r="C202" t="s">
        <v>122</v>
      </c>
      <c r="F202" s="6">
        <f>L202+U202</f>
        <v>1447000</v>
      </c>
      <c r="H202" s="6">
        <f>N202+V202</f>
        <v>40400</v>
      </c>
      <c r="I202" s="57"/>
      <c r="L202" s="6">
        <v>1377000</v>
      </c>
      <c r="N202" s="6">
        <v>38000</v>
      </c>
      <c r="O202" s="57"/>
      <c r="U202" s="224">
        <v>70000</v>
      </c>
      <c r="V202" s="224">
        <v>2400</v>
      </c>
      <c r="W202" s="57"/>
    </row>
    <row r="203" spans="1:24" ht="12.75">
      <c r="A203" s="71">
        <v>112</v>
      </c>
      <c r="B203" s="72"/>
      <c r="C203" s="54" t="s">
        <v>1181</v>
      </c>
      <c r="D203" s="54"/>
      <c r="E203" s="54"/>
      <c r="F203" s="55"/>
      <c r="G203" s="56"/>
      <c r="H203" s="55"/>
      <c r="I203" s="56"/>
      <c r="J203" s="54"/>
      <c r="L203" s="55"/>
      <c r="M203" s="56"/>
      <c r="N203" s="55"/>
      <c r="O203" s="56"/>
      <c r="P203" s="54"/>
      <c r="R203" s="55"/>
      <c r="S203" s="55"/>
      <c r="U203" s="227"/>
      <c r="V203" s="227"/>
      <c r="W203" s="56"/>
      <c r="X203" s="54"/>
    </row>
    <row r="204" spans="1:23" ht="12.75">
      <c r="A204" s="8">
        <v>113</v>
      </c>
      <c r="C204" t="s">
        <v>1051</v>
      </c>
      <c r="F204" s="6">
        <f>L204+U204</f>
        <v>10184000</v>
      </c>
      <c r="H204" s="6">
        <f>N204+V204</f>
        <v>81900</v>
      </c>
      <c r="I204" s="57"/>
      <c r="L204" s="6">
        <v>9843000</v>
      </c>
      <c r="N204" s="6">
        <v>78000</v>
      </c>
      <c r="O204" s="57"/>
      <c r="U204" s="224">
        <v>341000</v>
      </c>
      <c r="V204" s="224">
        <v>3900</v>
      </c>
      <c r="W204" s="57"/>
    </row>
    <row r="205" spans="1:23" ht="12.75">
      <c r="A205" s="8">
        <v>114</v>
      </c>
      <c r="C205" t="s">
        <v>123</v>
      </c>
      <c r="F205" s="6">
        <v>72000</v>
      </c>
      <c r="H205" s="6">
        <v>2000</v>
      </c>
      <c r="I205" s="57"/>
      <c r="L205" s="6">
        <v>72000</v>
      </c>
      <c r="N205" s="6">
        <v>2000</v>
      </c>
      <c r="O205" s="57"/>
      <c r="U205" s="224"/>
      <c r="V205" s="224"/>
      <c r="W205" s="57"/>
    </row>
    <row r="206" spans="1:23" ht="12.75">
      <c r="A206" s="8">
        <v>115</v>
      </c>
      <c r="C206" t="s">
        <v>1052</v>
      </c>
      <c r="F206" s="6">
        <v>20000</v>
      </c>
      <c r="H206" s="6">
        <v>600</v>
      </c>
      <c r="I206" s="57"/>
      <c r="L206" s="6">
        <v>20000</v>
      </c>
      <c r="N206" s="6">
        <v>600</v>
      </c>
      <c r="O206" s="57"/>
      <c r="U206" s="224"/>
      <c r="V206" s="224"/>
      <c r="W206" s="57"/>
    </row>
    <row r="207" spans="1:23" ht="12.75">
      <c r="A207" s="8">
        <v>116</v>
      </c>
      <c r="B207" s="4" t="s">
        <v>1216</v>
      </c>
      <c r="C207" t="s">
        <v>1053</v>
      </c>
      <c r="F207" s="6">
        <v>131000</v>
      </c>
      <c r="H207" s="6">
        <v>7000</v>
      </c>
      <c r="I207" s="57"/>
      <c r="L207" s="6">
        <v>131000</v>
      </c>
      <c r="N207" s="6">
        <v>7000</v>
      </c>
      <c r="O207" s="57"/>
      <c r="U207" s="224"/>
      <c r="V207" s="224"/>
      <c r="W207" s="57"/>
    </row>
    <row r="208" spans="2:23" ht="12.75">
      <c r="B208" s="4" t="s">
        <v>1217</v>
      </c>
      <c r="C208" t="s">
        <v>1054</v>
      </c>
      <c r="F208" s="6">
        <v>17000</v>
      </c>
      <c r="H208" s="6">
        <v>1000</v>
      </c>
      <c r="I208" s="57"/>
      <c r="L208" s="6">
        <v>17000</v>
      </c>
      <c r="N208" s="6">
        <v>1000</v>
      </c>
      <c r="O208" s="57"/>
      <c r="U208" s="224"/>
      <c r="V208" s="224"/>
      <c r="W208" s="57"/>
    </row>
    <row r="209" spans="1:23" ht="12.75">
      <c r="A209" s="8">
        <v>117</v>
      </c>
      <c r="C209" t="s">
        <v>124</v>
      </c>
      <c r="F209" s="6">
        <v>83000</v>
      </c>
      <c r="H209" s="6">
        <v>2000</v>
      </c>
      <c r="I209" s="57"/>
      <c r="L209" s="6">
        <v>83000</v>
      </c>
      <c r="N209" s="6">
        <v>2000</v>
      </c>
      <c r="O209" s="57"/>
      <c r="U209" s="224"/>
      <c r="V209" s="224"/>
      <c r="W209" s="57"/>
    </row>
    <row r="210" spans="1:24" ht="12.75">
      <c r="A210" s="71"/>
      <c r="B210" s="72" t="s">
        <v>1217</v>
      </c>
      <c r="C210" s="54"/>
      <c r="D210" s="92" t="s">
        <v>2183</v>
      </c>
      <c r="E210" s="92"/>
      <c r="F210" s="55"/>
      <c r="G210" s="56"/>
      <c r="H210" s="55"/>
      <c r="I210" s="56"/>
      <c r="J210" s="54"/>
      <c r="L210" s="55"/>
      <c r="M210" s="56"/>
      <c r="N210" s="55"/>
      <c r="O210" s="56"/>
      <c r="P210" s="54"/>
      <c r="R210" s="55"/>
      <c r="S210" s="55"/>
      <c r="U210" s="227"/>
      <c r="V210" s="227"/>
      <c r="W210" s="56"/>
      <c r="X210" s="54"/>
    </row>
    <row r="211" spans="1:23" ht="12.75">
      <c r="A211" s="8">
        <v>118</v>
      </c>
      <c r="C211" t="s">
        <v>125</v>
      </c>
      <c r="F211" s="6">
        <v>177000</v>
      </c>
      <c r="H211" s="6">
        <v>9000</v>
      </c>
      <c r="I211" s="57"/>
      <c r="L211" s="6">
        <v>177000</v>
      </c>
      <c r="N211" s="6">
        <v>9000</v>
      </c>
      <c r="O211" s="57"/>
      <c r="U211" s="224"/>
      <c r="V211" s="224"/>
      <c r="W211" s="57"/>
    </row>
    <row r="212" spans="1:24" ht="12.75">
      <c r="A212" s="71"/>
      <c r="B212" s="72" t="s">
        <v>1217</v>
      </c>
      <c r="C212" s="54"/>
      <c r="D212" s="54" t="s">
        <v>2183</v>
      </c>
      <c r="E212" s="54"/>
      <c r="F212" s="55"/>
      <c r="G212" s="56"/>
      <c r="H212" s="55"/>
      <c r="I212" s="56"/>
      <c r="J212" s="54"/>
      <c r="L212" s="55"/>
      <c r="M212" s="56"/>
      <c r="N212" s="55"/>
      <c r="O212" s="56"/>
      <c r="P212" s="54"/>
      <c r="R212" s="55"/>
      <c r="S212" s="55"/>
      <c r="U212" s="227"/>
      <c r="V212" s="227"/>
      <c r="W212" s="56"/>
      <c r="X212" s="54"/>
    </row>
    <row r="213" spans="1:23" ht="12.75">
      <c r="A213" s="8">
        <v>119</v>
      </c>
      <c r="B213" s="4" t="s">
        <v>1216</v>
      </c>
      <c r="C213" t="s">
        <v>1055</v>
      </c>
      <c r="F213" s="6">
        <v>751000</v>
      </c>
      <c r="H213" s="6">
        <v>377000</v>
      </c>
      <c r="I213" s="57"/>
      <c r="L213" s="6">
        <v>751000</v>
      </c>
      <c r="N213" s="6">
        <v>377000</v>
      </c>
      <c r="O213" s="57"/>
      <c r="U213" s="224"/>
      <c r="V213" s="224"/>
      <c r="W213" s="57"/>
    </row>
    <row r="214" spans="2:23" ht="12.75">
      <c r="B214" s="4" t="s">
        <v>1217</v>
      </c>
      <c r="C214" t="s">
        <v>1056</v>
      </c>
      <c r="F214" s="193">
        <v>0</v>
      </c>
      <c r="G214" s="194"/>
      <c r="H214" s="193">
        <v>0</v>
      </c>
      <c r="I214" s="57"/>
      <c r="L214" s="193">
        <v>0</v>
      </c>
      <c r="M214" s="194"/>
      <c r="N214" s="193">
        <v>0</v>
      </c>
      <c r="O214" s="57"/>
      <c r="U214" s="224"/>
      <c r="V214" s="224"/>
      <c r="W214" s="57"/>
    </row>
    <row r="215" spans="1:24" ht="12.75">
      <c r="A215" s="71">
        <v>120</v>
      </c>
      <c r="B215" s="72"/>
      <c r="C215" s="54" t="s">
        <v>2182</v>
      </c>
      <c r="D215" s="54"/>
      <c r="E215" s="54"/>
      <c r="F215" s="55"/>
      <c r="G215" s="73"/>
      <c r="H215" s="55"/>
      <c r="I215" s="52"/>
      <c r="J215" s="129"/>
      <c r="L215" s="55"/>
      <c r="M215" s="73"/>
      <c r="N215" s="55"/>
      <c r="O215" s="52"/>
      <c r="P215" s="129"/>
      <c r="R215" s="55"/>
      <c r="S215" s="55"/>
      <c r="U215" s="227"/>
      <c r="V215" s="227"/>
      <c r="W215" s="52"/>
      <c r="X215" s="129"/>
    </row>
    <row r="216" spans="1:23" ht="12.75">
      <c r="A216" s="8">
        <v>120</v>
      </c>
      <c r="C216" t="s">
        <v>126</v>
      </c>
      <c r="F216" s="6">
        <v>322000</v>
      </c>
      <c r="H216" s="6">
        <v>16000</v>
      </c>
      <c r="I216" s="57"/>
      <c r="L216" s="6">
        <v>322000</v>
      </c>
      <c r="N216" s="6">
        <v>16000</v>
      </c>
      <c r="O216" s="57"/>
      <c r="U216" s="224"/>
      <c r="V216" s="224"/>
      <c r="W216" s="57"/>
    </row>
    <row r="217" spans="1:24" ht="12.75">
      <c r="A217" s="71"/>
      <c r="B217" s="72" t="s">
        <v>1217</v>
      </c>
      <c r="C217" s="54"/>
      <c r="D217" s="54" t="s">
        <v>2183</v>
      </c>
      <c r="E217" s="54"/>
      <c r="F217" s="55"/>
      <c r="G217" s="56"/>
      <c r="H217" s="55"/>
      <c r="I217" s="56"/>
      <c r="J217" s="54"/>
      <c r="L217" s="55"/>
      <c r="M217" s="56"/>
      <c r="N217" s="55"/>
      <c r="O217" s="56"/>
      <c r="P217" s="54"/>
      <c r="R217" s="55"/>
      <c r="S217" s="55"/>
      <c r="U217" s="227"/>
      <c r="V217" s="227"/>
      <c r="W217" s="56"/>
      <c r="X217" s="54"/>
    </row>
    <row r="218" spans="1:23" ht="12.75">
      <c r="A218" s="8">
        <v>121</v>
      </c>
      <c r="C218" t="s">
        <v>127</v>
      </c>
      <c r="F218" s="6">
        <v>1324000</v>
      </c>
      <c r="H218" s="6">
        <v>50000</v>
      </c>
      <c r="I218" s="57"/>
      <c r="L218" s="6">
        <v>1324000</v>
      </c>
      <c r="N218" s="6">
        <v>50000</v>
      </c>
      <c r="O218" s="57"/>
      <c r="U218" s="253">
        <v>0</v>
      </c>
      <c r="V218" s="253">
        <v>0</v>
      </c>
      <c r="W218" s="57"/>
    </row>
    <row r="219" spans="1:24" ht="12.75">
      <c r="A219" s="71"/>
      <c r="B219" s="72" t="s">
        <v>1217</v>
      </c>
      <c r="C219" s="54"/>
      <c r="D219" s="54" t="s">
        <v>1057</v>
      </c>
      <c r="E219" s="54"/>
      <c r="F219" s="55"/>
      <c r="G219" s="56"/>
      <c r="H219" s="55"/>
      <c r="I219" s="56"/>
      <c r="J219" s="54"/>
      <c r="L219" s="55"/>
      <c r="M219" s="56"/>
      <c r="N219" s="55"/>
      <c r="O219" s="56"/>
      <c r="P219" s="54"/>
      <c r="R219" s="55"/>
      <c r="S219" s="55"/>
      <c r="U219" s="227"/>
      <c r="V219" s="227"/>
      <c r="W219" s="56"/>
      <c r="X219" s="54"/>
    </row>
    <row r="220" spans="1:24" ht="12.75">
      <c r="A220" s="71"/>
      <c r="B220" s="72" t="s">
        <v>1227</v>
      </c>
      <c r="C220" s="54"/>
      <c r="D220" s="54" t="s">
        <v>1058</v>
      </c>
      <c r="E220" s="54"/>
      <c r="F220" s="55"/>
      <c r="G220" s="56"/>
      <c r="H220" s="55"/>
      <c r="I220" s="56"/>
      <c r="J220" s="54"/>
      <c r="L220" s="55"/>
      <c r="M220" s="56"/>
      <c r="N220" s="55"/>
      <c r="O220" s="56"/>
      <c r="P220" s="54"/>
      <c r="R220" s="55"/>
      <c r="S220" s="55"/>
      <c r="U220" s="227"/>
      <c r="V220" s="227"/>
      <c r="W220" s="56"/>
      <c r="X220" s="54"/>
    </row>
    <row r="221" spans="1:23" ht="12.75">
      <c r="A221" s="8">
        <v>122</v>
      </c>
      <c r="C221" t="s">
        <v>1576</v>
      </c>
      <c r="F221" s="6">
        <v>33000</v>
      </c>
      <c r="H221" s="6">
        <v>2000</v>
      </c>
      <c r="I221" s="57"/>
      <c r="L221" s="6">
        <v>33000</v>
      </c>
      <c r="N221" s="6">
        <v>2000</v>
      </c>
      <c r="O221" s="57"/>
      <c r="U221" s="224"/>
      <c r="V221" s="224"/>
      <c r="W221" s="57"/>
    </row>
    <row r="222" spans="1:23" ht="12.75">
      <c r="A222" s="8" t="s">
        <v>1577</v>
      </c>
      <c r="C222" t="s">
        <v>1578</v>
      </c>
      <c r="F222" s="6">
        <v>262000</v>
      </c>
      <c r="H222" s="6">
        <v>30000</v>
      </c>
      <c r="I222" s="57"/>
      <c r="L222" s="6">
        <v>262000</v>
      </c>
      <c r="N222" s="6">
        <v>30000</v>
      </c>
      <c r="O222" s="57"/>
      <c r="U222" s="224"/>
      <c r="V222" s="224"/>
      <c r="W222" s="57"/>
    </row>
    <row r="223" spans="1:24" ht="12.75">
      <c r="A223" s="71">
        <v>124</v>
      </c>
      <c r="B223" s="72"/>
      <c r="C223" s="54" t="s">
        <v>1178</v>
      </c>
      <c r="D223" s="54"/>
      <c r="E223" s="54"/>
      <c r="F223" s="55"/>
      <c r="G223" s="56"/>
      <c r="H223" s="55"/>
      <c r="I223" s="56"/>
      <c r="J223" s="54"/>
      <c r="L223" s="55"/>
      <c r="M223" s="56"/>
      <c r="N223" s="55"/>
      <c r="O223" s="56"/>
      <c r="P223" s="54"/>
      <c r="R223" s="55"/>
      <c r="S223" s="55"/>
      <c r="U223" s="227"/>
      <c r="V223" s="227"/>
      <c r="W223" s="56"/>
      <c r="X223" s="54"/>
    </row>
    <row r="224" spans="1:24" ht="12.75">
      <c r="A224" s="71">
        <v>125</v>
      </c>
      <c r="B224" s="72" t="s">
        <v>1216</v>
      </c>
      <c r="C224" s="54" t="s">
        <v>1059</v>
      </c>
      <c r="D224" s="54"/>
      <c r="E224" s="54"/>
      <c r="F224" s="55"/>
      <c r="G224" s="56"/>
      <c r="H224" s="55"/>
      <c r="I224" s="56"/>
      <c r="J224" s="54"/>
      <c r="L224" s="55"/>
      <c r="M224" s="56"/>
      <c r="N224" s="55"/>
      <c r="O224" s="56"/>
      <c r="P224" s="54"/>
      <c r="R224" s="55"/>
      <c r="S224" s="55"/>
      <c r="U224" s="227"/>
      <c r="V224" s="227"/>
      <c r="W224" s="56"/>
      <c r="X224" s="54"/>
    </row>
    <row r="225" spans="1:23" ht="12.75">
      <c r="A225" s="8">
        <v>125</v>
      </c>
      <c r="B225" s="4" t="s">
        <v>1217</v>
      </c>
      <c r="C225" t="s">
        <v>1060</v>
      </c>
      <c r="F225" s="6">
        <v>44000</v>
      </c>
      <c r="H225" s="6">
        <v>3400</v>
      </c>
      <c r="I225" s="57"/>
      <c r="L225" s="6">
        <v>44000</v>
      </c>
      <c r="N225" s="6">
        <v>3400</v>
      </c>
      <c r="O225" s="57"/>
      <c r="U225" s="224"/>
      <c r="V225" s="224"/>
      <c r="W225" s="57"/>
    </row>
    <row r="226" spans="1:23" ht="12.75">
      <c r="A226" s="8" t="s">
        <v>1579</v>
      </c>
      <c r="C226" t="s">
        <v>1580</v>
      </c>
      <c r="F226" s="6">
        <v>1428000</v>
      </c>
      <c r="H226" s="6">
        <v>15700</v>
      </c>
      <c r="I226" s="57"/>
      <c r="L226" s="6">
        <v>1428000</v>
      </c>
      <c r="N226" s="6">
        <v>15700</v>
      </c>
      <c r="O226" s="57"/>
      <c r="U226" s="224"/>
      <c r="V226" s="224"/>
      <c r="W226" s="57"/>
    </row>
    <row r="227" spans="1:24" ht="12.75">
      <c r="A227" s="71">
        <v>127</v>
      </c>
      <c r="B227" s="72"/>
      <c r="C227" s="54" t="s">
        <v>1061</v>
      </c>
      <c r="D227" s="54"/>
      <c r="E227" s="54"/>
      <c r="F227" s="55"/>
      <c r="G227" s="56"/>
      <c r="H227" s="55"/>
      <c r="I227" s="56"/>
      <c r="J227" s="54"/>
      <c r="L227" s="55"/>
      <c r="M227" s="56"/>
      <c r="N227" s="55"/>
      <c r="O227" s="56"/>
      <c r="P227" s="54"/>
      <c r="R227" s="55"/>
      <c r="S227" s="55"/>
      <c r="U227" s="227"/>
      <c r="V227" s="227"/>
      <c r="W227" s="56"/>
      <c r="X227" s="54"/>
    </row>
    <row r="228" spans="1:24" ht="12.75">
      <c r="A228" s="71">
        <v>128</v>
      </c>
      <c r="B228" s="72"/>
      <c r="C228" s="54" t="s">
        <v>637</v>
      </c>
      <c r="D228" s="54"/>
      <c r="E228" s="54"/>
      <c r="F228" s="55"/>
      <c r="G228" s="56"/>
      <c r="H228" s="55"/>
      <c r="I228" s="56"/>
      <c r="J228" s="54"/>
      <c r="L228" s="55"/>
      <c r="M228" s="56"/>
      <c r="N228" s="55"/>
      <c r="O228" s="56"/>
      <c r="P228" s="54"/>
      <c r="R228" s="55"/>
      <c r="S228" s="55"/>
      <c r="U228" s="227"/>
      <c r="V228" s="227"/>
      <c r="W228" s="56"/>
      <c r="X228" s="54"/>
    </row>
    <row r="229" spans="1:24" ht="12.75">
      <c r="A229" s="71">
        <v>129</v>
      </c>
      <c r="B229" s="72"/>
      <c r="C229" s="54" t="s">
        <v>1182</v>
      </c>
      <c r="D229" s="54"/>
      <c r="E229" s="54"/>
      <c r="F229" s="55"/>
      <c r="G229" s="56"/>
      <c r="H229" s="55"/>
      <c r="I229" s="56"/>
      <c r="J229" s="54"/>
      <c r="L229" s="55"/>
      <c r="M229" s="56"/>
      <c r="N229" s="55"/>
      <c r="O229" s="56"/>
      <c r="P229" s="54"/>
      <c r="R229" s="55"/>
      <c r="S229" s="55"/>
      <c r="U229" s="227"/>
      <c r="V229" s="227"/>
      <c r="W229" s="56"/>
      <c r="X229" s="54"/>
    </row>
    <row r="230" spans="1:24" ht="12.75">
      <c r="A230" s="71">
        <v>130</v>
      </c>
      <c r="B230" s="72"/>
      <c r="C230" s="54"/>
      <c r="D230" s="54" t="s">
        <v>1183</v>
      </c>
      <c r="E230" s="54"/>
      <c r="F230" s="55"/>
      <c r="G230" s="56"/>
      <c r="H230" s="55"/>
      <c r="I230" s="56"/>
      <c r="J230" s="54"/>
      <c r="L230" s="55"/>
      <c r="M230" s="56"/>
      <c r="N230" s="55"/>
      <c r="O230" s="56"/>
      <c r="P230" s="54"/>
      <c r="R230" s="55"/>
      <c r="S230" s="55"/>
      <c r="U230" s="227"/>
      <c r="V230" s="227"/>
      <c r="W230" s="56"/>
      <c r="X230" s="54"/>
    </row>
    <row r="231" spans="1:24" ht="12.75">
      <c r="A231" s="71"/>
      <c r="B231" s="72"/>
      <c r="C231" s="94" t="s">
        <v>1062</v>
      </c>
      <c r="D231" s="54"/>
      <c r="E231" s="54"/>
      <c r="F231" s="55"/>
      <c r="G231" s="56">
        <f>SUM(F227:F230)</f>
        <v>0</v>
      </c>
      <c r="H231" s="55"/>
      <c r="I231" s="56">
        <f>SUM(H227:H230)</f>
        <v>0</v>
      </c>
      <c r="J231" s="54"/>
      <c r="L231" s="55"/>
      <c r="M231" s="56">
        <f>SUM(L227:L230)</f>
        <v>0</v>
      </c>
      <c r="N231" s="55"/>
      <c r="O231" s="56">
        <f>SUM(N227:N230)</f>
        <v>0</v>
      </c>
      <c r="P231" s="54"/>
      <c r="R231" s="55"/>
      <c r="S231" s="55"/>
      <c r="U231" s="227"/>
      <c r="V231" s="227"/>
      <c r="W231" s="56"/>
      <c r="X231" s="54"/>
    </row>
    <row r="232" spans="1:23" ht="12.75">
      <c r="A232" s="8" t="s">
        <v>1581</v>
      </c>
      <c r="C232" t="s">
        <v>1582</v>
      </c>
      <c r="F232" s="6">
        <v>2659000</v>
      </c>
      <c r="H232" s="6">
        <v>205000</v>
      </c>
      <c r="I232" s="57"/>
      <c r="L232" s="6">
        <v>2659000</v>
      </c>
      <c r="N232" s="6">
        <v>205000</v>
      </c>
      <c r="O232" s="57"/>
      <c r="U232" s="253">
        <v>0</v>
      </c>
      <c r="V232" s="253">
        <v>0</v>
      </c>
      <c r="W232" s="57"/>
    </row>
    <row r="233" spans="1:24" ht="12.75">
      <c r="A233" s="71"/>
      <c r="B233" s="72"/>
      <c r="C233" s="54"/>
      <c r="D233" s="54" t="s">
        <v>1063</v>
      </c>
      <c r="E233" s="54"/>
      <c r="F233" s="55"/>
      <c r="G233" s="56"/>
      <c r="H233" s="55"/>
      <c r="I233" s="56"/>
      <c r="J233" s="54"/>
      <c r="L233" s="55"/>
      <c r="M233" s="56"/>
      <c r="N233" s="55"/>
      <c r="O233" s="56"/>
      <c r="P233" s="54"/>
      <c r="R233" s="55"/>
      <c r="S233" s="55"/>
      <c r="U233" s="227"/>
      <c r="V233" s="227"/>
      <c r="W233" s="56"/>
      <c r="X233" s="54"/>
    </row>
    <row r="234" spans="1:24" ht="12.75">
      <c r="A234" s="71">
        <v>131</v>
      </c>
      <c r="B234" s="72"/>
      <c r="C234" s="54"/>
      <c r="D234" s="54"/>
      <c r="E234" s="54" t="s">
        <v>1184</v>
      </c>
      <c r="F234" s="55"/>
      <c r="G234" s="56"/>
      <c r="H234" s="55"/>
      <c r="I234" s="56"/>
      <c r="J234" s="54"/>
      <c r="L234" s="55"/>
      <c r="M234" s="56"/>
      <c r="N234" s="55"/>
      <c r="O234" s="56"/>
      <c r="P234" s="54"/>
      <c r="R234" s="55"/>
      <c r="S234" s="55"/>
      <c r="U234" s="227"/>
      <c r="V234" s="227"/>
      <c r="W234" s="56"/>
      <c r="X234" s="54"/>
    </row>
    <row r="235" spans="1:24" ht="12.75">
      <c r="A235" s="71">
        <v>132</v>
      </c>
      <c r="B235" s="72"/>
      <c r="C235" s="54"/>
      <c r="D235" s="54"/>
      <c r="E235" s="54" t="s">
        <v>638</v>
      </c>
      <c r="F235" s="55"/>
      <c r="G235" s="56"/>
      <c r="H235" s="55"/>
      <c r="I235" s="56"/>
      <c r="J235" s="54"/>
      <c r="L235" s="55"/>
      <c r="M235" s="56"/>
      <c r="N235" s="55"/>
      <c r="O235" s="56"/>
      <c r="P235" s="54"/>
      <c r="R235" s="55"/>
      <c r="S235" s="55"/>
      <c r="U235" s="227"/>
      <c r="V235" s="227"/>
      <c r="W235" s="56"/>
      <c r="X235" s="54"/>
    </row>
    <row r="236" spans="1:24" ht="12.75">
      <c r="A236" s="71">
        <v>133</v>
      </c>
      <c r="B236" s="72"/>
      <c r="C236" s="54"/>
      <c r="D236" s="54"/>
      <c r="E236" s="54" t="s">
        <v>2187</v>
      </c>
      <c r="F236" s="55"/>
      <c r="G236" s="56"/>
      <c r="H236" s="55"/>
      <c r="I236" s="56"/>
      <c r="J236" s="54"/>
      <c r="L236" s="55"/>
      <c r="M236" s="56"/>
      <c r="N236" s="55"/>
      <c r="O236" s="56"/>
      <c r="P236" s="54"/>
      <c r="R236" s="55"/>
      <c r="S236" s="55"/>
      <c r="U236" s="227"/>
      <c r="V236" s="227"/>
      <c r="W236" s="56"/>
      <c r="X236" s="54"/>
    </row>
    <row r="237" spans="1:24" ht="12.75">
      <c r="A237" s="71"/>
      <c r="B237" s="72"/>
      <c r="C237" s="54"/>
      <c r="D237" s="54" t="s">
        <v>1065</v>
      </c>
      <c r="E237" s="54"/>
      <c r="F237" s="55"/>
      <c r="G237" s="56"/>
      <c r="H237" s="55"/>
      <c r="I237" s="56"/>
      <c r="J237" s="54"/>
      <c r="L237" s="55"/>
      <c r="M237" s="56"/>
      <c r="N237" s="55"/>
      <c r="O237" s="56"/>
      <c r="P237" s="54"/>
      <c r="R237" s="55"/>
      <c r="S237" s="55"/>
      <c r="U237" s="227"/>
      <c r="V237" s="227"/>
      <c r="W237" s="56"/>
      <c r="X237" s="54"/>
    </row>
    <row r="238" spans="1:24" ht="12.75">
      <c r="A238" s="71">
        <v>134</v>
      </c>
      <c r="B238" s="72"/>
      <c r="C238" s="54"/>
      <c r="D238" s="54"/>
      <c r="E238" s="54" t="s">
        <v>1184</v>
      </c>
      <c r="F238" s="55"/>
      <c r="G238" s="56"/>
      <c r="H238" s="55"/>
      <c r="I238" s="56"/>
      <c r="J238" s="54"/>
      <c r="L238" s="55"/>
      <c r="M238" s="56"/>
      <c r="N238" s="55"/>
      <c r="O238" s="56"/>
      <c r="P238" s="54"/>
      <c r="R238" s="55"/>
      <c r="S238" s="55"/>
      <c r="U238" s="227"/>
      <c r="V238" s="227"/>
      <c r="W238" s="56"/>
      <c r="X238" s="54"/>
    </row>
    <row r="239" spans="1:24" ht="12.75">
      <c r="A239" s="71">
        <v>135</v>
      </c>
      <c r="B239" s="72"/>
      <c r="C239" s="54"/>
      <c r="D239" s="54"/>
      <c r="E239" s="54" t="s">
        <v>638</v>
      </c>
      <c r="F239" s="55"/>
      <c r="G239" s="56"/>
      <c r="H239" s="55"/>
      <c r="I239" s="56"/>
      <c r="J239" s="54"/>
      <c r="L239" s="55"/>
      <c r="M239" s="56"/>
      <c r="N239" s="55"/>
      <c r="O239" s="56"/>
      <c r="P239" s="54"/>
      <c r="R239" s="55"/>
      <c r="S239" s="55"/>
      <c r="U239" s="227"/>
      <c r="V239" s="227"/>
      <c r="W239" s="56"/>
      <c r="X239" s="54"/>
    </row>
    <row r="240" spans="1:24" ht="12.75">
      <c r="A240" s="71">
        <v>136</v>
      </c>
      <c r="B240" s="72"/>
      <c r="C240" s="54"/>
      <c r="D240" s="54"/>
      <c r="E240" s="54" t="s">
        <v>2187</v>
      </c>
      <c r="F240" s="55"/>
      <c r="G240" s="56"/>
      <c r="H240" s="55"/>
      <c r="I240" s="56"/>
      <c r="J240" s="54"/>
      <c r="L240" s="55"/>
      <c r="M240" s="56"/>
      <c r="N240" s="55"/>
      <c r="O240" s="56"/>
      <c r="P240" s="54"/>
      <c r="R240" s="55"/>
      <c r="S240" s="55"/>
      <c r="U240" s="227"/>
      <c r="V240" s="227"/>
      <c r="W240" s="56"/>
      <c r="X240" s="54"/>
    </row>
    <row r="241" spans="1:24" ht="12.75">
      <c r="A241" s="71"/>
      <c r="B241" s="72"/>
      <c r="C241" s="54"/>
      <c r="D241" s="54" t="s">
        <v>1066</v>
      </c>
      <c r="E241" s="54"/>
      <c r="F241" s="55"/>
      <c r="G241" s="56"/>
      <c r="H241" s="55"/>
      <c r="I241" s="56"/>
      <c r="J241" s="54"/>
      <c r="L241" s="55"/>
      <c r="M241" s="56"/>
      <c r="N241" s="55"/>
      <c r="O241" s="56"/>
      <c r="P241" s="54"/>
      <c r="R241" s="55"/>
      <c r="S241" s="55"/>
      <c r="U241" s="227"/>
      <c r="V241" s="227"/>
      <c r="W241" s="56"/>
      <c r="X241" s="54"/>
    </row>
    <row r="242" spans="1:24" ht="12.75">
      <c r="A242" s="71">
        <v>137</v>
      </c>
      <c r="B242" s="72"/>
      <c r="C242" s="54"/>
      <c r="D242" s="54"/>
      <c r="E242" s="54" t="s">
        <v>1184</v>
      </c>
      <c r="F242" s="55"/>
      <c r="G242" s="56"/>
      <c r="H242" s="55"/>
      <c r="I242" s="56"/>
      <c r="J242" s="54"/>
      <c r="L242" s="55"/>
      <c r="M242" s="56"/>
      <c r="N242" s="55"/>
      <c r="O242" s="56"/>
      <c r="P242" s="54"/>
      <c r="R242" s="55"/>
      <c r="S242" s="55"/>
      <c r="U242" s="227"/>
      <c r="V242" s="227"/>
      <c r="W242" s="56"/>
      <c r="X242" s="54"/>
    </row>
    <row r="243" spans="1:24" ht="12.75">
      <c r="A243" s="71">
        <v>138</v>
      </c>
      <c r="B243" s="72"/>
      <c r="C243" s="54"/>
      <c r="D243" s="54"/>
      <c r="E243" s="54" t="s">
        <v>1064</v>
      </c>
      <c r="F243" s="55"/>
      <c r="G243" s="56"/>
      <c r="H243" s="55"/>
      <c r="I243" s="56"/>
      <c r="J243" s="54"/>
      <c r="L243" s="55"/>
      <c r="M243" s="56"/>
      <c r="N243" s="55"/>
      <c r="O243" s="56"/>
      <c r="P243" s="54"/>
      <c r="R243" s="55"/>
      <c r="S243" s="55"/>
      <c r="U243" s="227"/>
      <c r="V243" s="227"/>
      <c r="W243" s="56"/>
      <c r="X243" s="54"/>
    </row>
    <row r="244" spans="1:24" ht="12.75">
      <c r="A244" s="71">
        <v>139</v>
      </c>
      <c r="B244" s="72"/>
      <c r="C244" s="54"/>
      <c r="D244" s="54" t="s">
        <v>1067</v>
      </c>
      <c r="E244" s="54"/>
      <c r="F244" s="55"/>
      <c r="G244" s="56"/>
      <c r="H244" s="55"/>
      <c r="I244" s="56"/>
      <c r="J244" s="54"/>
      <c r="L244" s="55"/>
      <c r="M244" s="56"/>
      <c r="N244" s="55"/>
      <c r="O244" s="56"/>
      <c r="P244" s="54"/>
      <c r="R244" s="55"/>
      <c r="S244" s="55"/>
      <c r="U244" s="227"/>
      <c r="V244" s="227"/>
      <c r="W244" s="56"/>
      <c r="X244" s="54"/>
    </row>
    <row r="245" spans="1:24" ht="12.75">
      <c r="A245" s="71">
        <v>140</v>
      </c>
      <c r="B245" s="72"/>
      <c r="C245" s="54" t="s">
        <v>1068</v>
      </c>
      <c r="D245" s="54"/>
      <c r="E245" s="54"/>
      <c r="F245" s="55"/>
      <c r="G245" s="56"/>
      <c r="H245" s="55"/>
      <c r="I245" s="56"/>
      <c r="J245" s="54"/>
      <c r="L245" s="55"/>
      <c r="M245" s="56"/>
      <c r="N245" s="55"/>
      <c r="O245" s="56"/>
      <c r="P245" s="54"/>
      <c r="R245" s="55"/>
      <c r="S245" s="55"/>
      <c r="U245" s="227"/>
      <c r="V245" s="227"/>
      <c r="W245" s="56"/>
      <c r="X245" s="54"/>
    </row>
    <row r="246" spans="1:24" ht="12.75">
      <c r="A246" s="71">
        <v>141</v>
      </c>
      <c r="B246" s="72"/>
      <c r="C246" s="54" t="s">
        <v>1480</v>
      </c>
      <c r="D246" s="54"/>
      <c r="E246" s="54"/>
      <c r="F246" s="55"/>
      <c r="G246" s="56"/>
      <c r="H246" s="55"/>
      <c r="I246" s="56"/>
      <c r="J246" s="54"/>
      <c r="L246" s="55"/>
      <c r="M246" s="56"/>
      <c r="N246" s="55"/>
      <c r="O246" s="56"/>
      <c r="P246" s="54"/>
      <c r="R246" s="55"/>
      <c r="S246" s="55"/>
      <c r="U246" s="227"/>
      <c r="V246" s="227"/>
      <c r="W246" s="56"/>
      <c r="X246" s="54"/>
    </row>
    <row r="247" spans="1:24" ht="12.75">
      <c r="A247" s="71">
        <v>142</v>
      </c>
      <c r="B247" s="72"/>
      <c r="C247" s="54"/>
      <c r="D247" s="54" t="s">
        <v>1481</v>
      </c>
      <c r="E247" s="54"/>
      <c r="F247" s="55"/>
      <c r="G247" s="56"/>
      <c r="H247" s="55"/>
      <c r="I247" s="56"/>
      <c r="J247" s="54"/>
      <c r="L247" s="55"/>
      <c r="M247" s="56"/>
      <c r="N247" s="55"/>
      <c r="O247" s="56"/>
      <c r="P247" s="54"/>
      <c r="R247" s="55"/>
      <c r="S247" s="55"/>
      <c r="U247" s="227"/>
      <c r="V247" s="227"/>
      <c r="W247" s="56"/>
      <c r="X247" s="54"/>
    </row>
    <row r="248" spans="1:24" ht="12.75">
      <c r="A248" s="71">
        <v>143</v>
      </c>
      <c r="B248" s="72"/>
      <c r="C248" s="54" t="s">
        <v>1482</v>
      </c>
      <c r="D248" s="54"/>
      <c r="E248" s="54"/>
      <c r="F248" s="55"/>
      <c r="G248" s="56"/>
      <c r="H248" s="55"/>
      <c r="I248" s="56"/>
      <c r="J248" s="54"/>
      <c r="L248" s="55"/>
      <c r="M248" s="56"/>
      <c r="N248" s="55"/>
      <c r="O248" s="56"/>
      <c r="P248" s="54"/>
      <c r="R248" s="55"/>
      <c r="S248" s="55"/>
      <c r="U248" s="227"/>
      <c r="V248" s="227"/>
      <c r="W248" s="56"/>
      <c r="X248" s="54"/>
    </row>
    <row r="249" spans="1:24" ht="12.75">
      <c r="A249" s="71">
        <v>144</v>
      </c>
      <c r="B249" s="72"/>
      <c r="C249" s="54"/>
      <c r="D249" s="54" t="s">
        <v>1167</v>
      </c>
      <c r="E249" s="54"/>
      <c r="F249" s="55"/>
      <c r="G249" s="56"/>
      <c r="H249" s="55"/>
      <c r="I249" s="56"/>
      <c r="J249" s="54"/>
      <c r="L249" s="55"/>
      <c r="M249" s="56"/>
      <c r="N249" s="55"/>
      <c r="O249" s="56"/>
      <c r="P249" s="54"/>
      <c r="R249" s="55"/>
      <c r="S249" s="55"/>
      <c r="U249" s="227"/>
      <c r="V249" s="227"/>
      <c r="W249" s="56"/>
      <c r="X249" s="54"/>
    </row>
    <row r="250" spans="1:24" ht="12.75">
      <c r="A250" s="71"/>
      <c r="B250" s="72"/>
      <c r="C250" s="94" t="s">
        <v>1483</v>
      </c>
      <c r="D250" s="54"/>
      <c r="E250" s="54"/>
      <c r="F250" s="55"/>
      <c r="G250" s="56">
        <f>SUM(F232:F249)</f>
        <v>2659000</v>
      </c>
      <c r="H250" s="55"/>
      <c r="I250" s="56">
        <f>SUM(H232:H249)</f>
        <v>205000</v>
      </c>
      <c r="J250" s="54"/>
      <c r="L250" s="55"/>
      <c r="M250" s="56">
        <f>SUM(L232:L249)</f>
        <v>2659000</v>
      </c>
      <c r="N250" s="55"/>
      <c r="O250" s="56">
        <f>SUM(N232:N249)</f>
        <v>205000</v>
      </c>
      <c r="P250" s="54"/>
      <c r="R250" s="55"/>
      <c r="S250" s="55"/>
      <c r="U250" s="227"/>
      <c r="V250" s="227"/>
      <c r="W250" s="56"/>
      <c r="X250" s="54"/>
    </row>
    <row r="251" spans="1:23" ht="12.75">
      <c r="A251" s="8">
        <v>145</v>
      </c>
      <c r="C251" t="s">
        <v>1583</v>
      </c>
      <c r="F251" s="6">
        <v>0</v>
      </c>
      <c r="H251" s="6">
        <v>0</v>
      </c>
      <c r="I251" s="57"/>
      <c r="L251" s="6">
        <v>0</v>
      </c>
      <c r="N251" s="6">
        <v>0</v>
      </c>
      <c r="O251" s="57"/>
      <c r="U251" s="224"/>
      <c r="V251" s="224"/>
      <c r="W251" s="57"/>
    </row>
    <row r="252" spans="1:24" ht="12.75">
      <c r="A252" s="71"/>
      <c r="B252" s="72"/>
      <c r="C252" s="54"/>
      <c r="D252" s="54" t="s">
        <v>1484</v>
      </c>
      <c r="E252" s="54"/>
      <c r="F252" s="55"/>
      <c r="G252" s="56"/>
      <c r="H252" s="55"/>
      <c r="I252" s="56"/>
      <c r="J252" s="54"/>
      <c r="L252" s="55"/>
      <c r="M252" s="56"/>
      <c r="N252" s="55"/>
      <c r="O252" s="56"/>
      <c r="P252" s="54"/>
      <c r="R252" s="55"/>
      <c r="S252" s="55"/>
      <c r="U252" s="227"/>
      <c r="V252" s="227"/>
      <c r="W252" s="56"/>
      <c r="X252" s="54"/>
    </row>
    <row r="253" spans="1:24" ht="12.75">
      <c r="A253" s="71"/>
      <c r="B253" s="72" t="s">
        <v>1217</v>
      </c>
      <c r="C253" s="54"/>
      <c r="D253" s="54"/>
      <c r="E253" s="54" t="s">
        <v>2184</v>
      </c>
      <c r="F253" s="55"/>
      <c r="G253" s="56"/>
      <c r="H253" s="55"/>
      <c r="I253" s="56"/>
      <c r="J253" s="54"/>
      <c r="L253" s="55"/>
      <c r="M253" s="56"/>
      <c r="N253" s="55"/>
      <c r="O253" s="56"/>
      <c r="P253" s="54"/>
      <c r="R253" s="55"/>
      <c r="S253" s="55"/>
      <c r="U253" s="227"/>
      <c r="V253" s="227"/>
      <c r="W253" s="56"/>
      <c r="X253" s="54"/>
    </row>
    <row r="254" spans="1:24" ht="12.75">
      <c r="A254" s="71"/>
      <c r="B254" s="72" t="s">
        <v>1227</v>
      </c>
      <c r="C254" s="54"/>
      <c r="D254" s="54"/>
      <c r="E254" s="54" t="s">
        <v>2185</v>
      </c>
      <c r="F254" s="55"/>
      <c r="G254" s="56"/>
      <c r="H254" s="55"/>
      <c r="I254" s="56"/>
      <c r="J254" s="54"/>
      <c r="L254" s="55"/>
      <c r="M254" s="56"/>
      <c r="N254" s="55"/>
      <c r="O254" s="56"/>
      <c r="P254" s="54"/>
      <c r="R254" s="55"/>
      <c r="S254" s="55"/>
      <c r="U254" s="227"/>
      <c r="V254" s="227"/>
      <c r="W254" s="56"/>
      <c r="X254" s="54"/>
    </row>
    <row r="255" spans="1:24" ht="12.75">
      <c r="A255" s="71"/>
      <c r="B255" s="72" t="s">
        <v>824</v>
      </c>
      <c r="C255" s="54"/>
      <c r="D255" s="54"/>
      <c r="E255" s="54" t="s">
        <v>2186</v>
      </c>
      <c r="F255" s="55"/>
      <c r="G255" s="56"/>
      <c r="H255" s="55"/>
      <c r="I255" s="56"/>
      <c r="J255" s="54"/>
      <c r="L255" s="55"/>
      <c r="M255" s="56"/>
      <c r="N255" s="55"/>
      <c r="O255" s="56"/>
      <c r="P255" s="54"/>
      <c r="R255" s="55"/>
      <c r="S255" s="55"/>
      <c r="U255" s="227"/>
      <c r="V255" s="227"/>
      <c r="W255" s="56"/>
      <c r="X255" s="54"/>
    </row>
    <row r="256" spans="1:23" ht="12.75">
      <c r="A256" s="8">
        <v>146</v>
      </c>
      <c r="C256" t="s">
        <v>1486</v>
      </c>
      <c r="F256" s="6">
        <v>1683000</v>
      </c>
      <c r="H256" s="6">
        <v>1711000</v>
      </c>
      <c r="I256" s="57"/>
      <c r="L256" s="6">
        <v>1683000</v>
      </c>
      <c r="N256" s="6">
        <v>1711000</v>
      </c>
      <c r="O256" s="57"/>
      <c r="U256" s="224"/>
      <c r="V256" s="224"/>
      <c r="W256" s="57"/>
    </row>
    <row r="257" spans="1:23" ht="12.75">
      <c r="A257" s="8" t="s">
        <v>1584</v>
      </c>
      <c r="C257" t="s">
        <v>1585</v>
      </c>
      <c r="F257" s="6">
        <v>109000</v>
      </c>
      <c r="H257" s="6">
        <v>248000</v>
      </c>
      <c r="I257" s="57"/>
      <c r="L257" s="6">
        <v>109000</v>
      </c>
      <c r="N257" s="6">
        <v>248000</v>
      </c>
      <c r="O257" s="57"/>
      <c r="U257" s="224"/>
      <c r="V257" s="224"/>
      <c r="W257" s="57"/>
    </row>
    <row r="258" spans="1:24" ht="12.75">
      <c r="A258" s="71">
        <v>148</v>
      </c>
      <c r="B258" s="72"/>
      <c r="C258" s="54" t="s">
        <v>1487</v>
      </c>
      <c r="D258" s="54"/>
      <c r="E258" s="54"/>
      <c r="F258" s="55"/>
      <c r="G258" s="56"/>
      <c r="H258" s="55"/>
      <c r="I258" s="56"/>
      <c r="J258" s="54"/>
      <c r="L258" s="55"/>
      <c r="M258" s="56"/>
      <c r="N258" s="55"/>
      <c r="O258" s="56"/>
      <c r="P258" s="54"/>
      <c r="R258" s="55"/>
      <c r="S258" s="55"/>
      <c r="U258" s="227"/>
      <c r="V258" s="227"/>
      <c r="W258" s="56"/>
      <c r="X258" s="54"/>
    </row>
    <row r="259" spans="1:24" ht="12.75">
      <c r="A259" s="71">
        <v>149</v>
      </c>
      <c r="B259" s="72"/>
      <c r="C259" s="54" t="s">
        <v>639</v>
      </c>
      <c r="D259" s="54"/>
      <c r="E259" s="54"/>
      <c r="F259" s="55"/>
      <c r="G259" s="56"/>
      <c r="H259" s="55"/>
      <c r="I259" s="56"/>
      <c r="J259" s="54"/>
      <c r="L259" s="55"/>
      <c r="M259" s="56"/>
      <c r="N259" s="55"/>
      <c r="O259" s="56"/>
      <c r="P259" s="54"/>
      <c r="R259" s="55"/>
      <c r="S259" s="55"/>
      <c r="U259" s="227"/>
      <c r="V259" s="227"/>
      <c r="W259" s="56"/>
      <c r="X259" s="54"/>
    </row>
    <row r="260" spans="1:23" ht="12.75">
      <c r="A260" s="8">
        <v>150</v>
      </c>
      <c r="C260" t="s">
        <v>1586</v>
      </c>
      <c r="F260" s="6">
        <v>7000</v>
      </c>
      <c r="H260" s="6">
        <v>19000</v>
      </c>
      <c r="I260" s="57"/>
      <c r="L260" s="6">
        <v>7000</v>
      </c>
      <c r="N260" s="6">
        <v>19000</v>
      </c>
      <c r="O260" s="57"/>
      <c r="U260" s="224"/>
      <c r="V260" s="224"/>
      <c r="W260" s="57"/>
    </row>
    <row r="261" spans="1:23" ht="12.75">
      <c r="A261" s="8">
        <v>151</v>
      </c>
      <c r="C261" t="s">
        <v>1587</v>
      </c>
      <c r="F261" s="6">
        <f>L261+U261</f>
        <v>1707000</v>
      </c>
      <c r="H261" s="6">
        <f>N261+V261</f>
        <v>178000</v>
      </c>
      <c r="I261" s="57"/>
      <c r="L261" s="6">
        <v>1653000</v>
      </c>
      <c r="N261" s="6">
        <v>172000</v>
      </c>
      <c r="O261" s="57"/>
      <c r="U261" s="224">
        <v>54000</v>
      </c>
      <c r="V261" s="224">
        <v>6000</v>
      </c>
      <c r="W261" s="57"/>
    </row>
    <row r="262" spans="1:24" ht="12.75">
      <c r="A262" s="71" t="s">
        <v>1492</v>
      </c>
      <c r="B262" s="72"/>
      <c r="C262" s="54" t="s">
        <v>1488</v>
      </c>
      <c r="D262" s="54"/>
      <c r="E262" s="54"/>
      <c r="F262" s="55"/>
      <c r="G262" s="56"/>
      <c r="H262" s="131"/>
      <c r="I262" s="56"/>
      <c r="J262" s="54"/>
      <c r="L262" s="55"/>
      <c r="M262" s="56"/>
      <c r="N262" s="131"/>
      <c r="O262" s="56"/>
      <c r="P262" s="54"/>
      <c r="R262" s="55"/>
      <c r="S262" s="131"/>
      <c r="U262" s="227"/>
      <c r="V262" s="247"/>
      <c r="W262" s="56"/>
      <c r="X262" s="54"/>
    </row>
    <row r="263" spans="1:23" ht="12.75">
      <c r="A263" s="8">
        <v>155</v>
      </c>
      <c r="B263" s="4" t="s">
        <v>1216</v>
      </c>
      <c r="C263" t="s">
        <v>1489</v>
      </c>
      <c r="F263" s="193">
        <v>0</v>
      </c>
      <c r="G263" s="194"/>
      <c r="H263" s="193">
        <v>0</v>
      </c>
      <c r="I263" s="57"/>
      <c r="L263" s="193">
        <v>0</v>
      </c>
      <c r="M263" s="194"/>
      <c r="N263" s="193">
        <v>0</v>
      </c>
      <c r="O263" s="57"/>
      <c r="U263" s="224"/>
      <c r="V263" s="224"/>
      <c r="W263" s="57"/>
    </row>
    <row r="264" spans="2:23" ht="12.75">
      <c r="B264" s="4" t="s">
        <v>1217</v>
      </c>
      <c r="D264" t="s">
        <v>1588</v>
      </c>
      <c r="F264" s="193">
        <v>0</v>
      </c>
      <c r="G264" s="194"/>
      <c r="H264" s="193">
        <v>0</v>
      </c>
      <c r="I264" s="57"/>
      <c r="L264" s="193">
        <v>0</v>
      </c>
      <c r="M264" s="194"/>
      <c r="N264" s="193">
        <v>0</v>
      </c>
      <c r="O264" s="57"/>
      <c r="U264" s="224"/>
      <c r="V264" s="224"/>
      <c r="W264" s="57"/>
    </row>
    <row r="265" spans="1:24" ht="12.75">
      <c r="A265" s="71">
        <v>156</v>
      </c>
      <c r="B265" s="72"/>
      <c r="C265" s="54" t="s">
        <v>1192</v>
      </c>
      <c r="D265" s="54"/>
      <c r="E265" s="54"/>
      <c r="F265" s="55"/>
      <c r="G265" s="56"/>
      <c r="H265" s="55"/>
      <c r="I265" s="56"/>
      <c r="J265" s="54"/>
      <c r="L265" s="55"/>
      <c r="M265" s="56"/>
      <c r="N265" s="55"/>
      <c r="O265" s="56"/>
      <c r="P265" s="54"/>
      <c r="R265" s="55"/>
      <c r="S265" s="55"/>
      <c r="U265" s="227"/>
      <c r="V265" s="227"/>
      <c r="W265" s="56"/>
      <c r="X265" s="54"/>
    </row>
    <row r="266" spans="1:23" ht="12.75">
      <c r="A266" s="8">
        <v>157</v>
      </c>
      <c r="C266" t="s">
        <v>1490</v>
      </c>
      <c r="F266" s="6">
        <v>1868000</v>
      </c>
      <c r="H266" s="6">
        <v>4785000</v>
      </c>
      <c r="I266" s="57"/>
      <c r="L266" s="6">
        <v>1868000</v>
      </c>
      <c r="N266" s="6">
        <v>4785000</v>
      </c>
      <c r="O266" s="57"/>
      <c r="U266" s="224"/>
      <c r="V266" s="224"/>
      <c r="W266" s="57"/>
    </row>
    <row r="267" spans="1:24" ht="12.75">
      <c r="A267" s="71">
        <v>158</v>
      </c>
      <c r="B267" s="72"/>
      <c r="C267" s="54"/>
      <c r="D267" s="54" t="s">
        <v>1491</v>
      </c>
      <c r="E267" s="54"/>
      <c r="F267" s="55"/>
      <c r="G267" s="56"/>
      <c r="H267" s="55"/>
      <c r="I267" s="56"/>
      <c r="J267" s="54"/>
      <c r="L267" s="55"/>
      <c r="M267" s="56"/>
      <c r="N267" s="55"/>
      <c r="O267" s="56"/>
      <c r="P267" s="54"/>
      <c r="R267" s="55"/>
      <c r="S267" s="55"/>
      <c r="U267" s="227"/>
      <c r="V267" s="227"/>
      <c r="W267" s="56"/>
      <c r="X267" s="54"/>
    </row>
    <row r="268" spans="1:24" ht="12.75">
      <c r="A268" s="71">
        <v>159</v>
      </c>
      <c r="B268" s="72"/>
      <c r="C268" s="54" t="s">
        <v>1191</v>
      </c>
      <c r="D268" s="54"/>
      <c r="E268" s="54"/>
      <c r="F268" s="55"/>
      <c r="G268" s="56"/>
      <c r="H268" s="55"/>
      <c r="I268" s="56"/>
      <c r="J268" s="54"/>
      <c r="L268" s="55"/>
      <c r="M268" s="56"/>
      <c r="N268" s="55"/>
      <c r="O268" s="56"/>
      <c r="P268" s="54"/>
      <c r="R268" s="55"/>
      <c r="S268" s="55"/>
      <c r="U268" s="227"/>
      <c r="V268" s="227"/>
      <c r="W268" s="56"/>
      <c r="X268" s="54"/>
    </row>
    <row r="269" spans="1:23" ht="12.75">
      <c r="A269" s="8">
        <v>160</v>
      </c>
      <c r="C269" t="s">
        <v>1163</v>
      </c>
      <c r="F269" s="6">
        <v>18000</v>
      </c>
      <c r="H269" s="6">
        <v>5000</v>
      </c>
      <c r="I269" s="57"/>
      <c r="L269" s="6">
        <v>18000</v>
      </c>
      <c r="N269" s="6">
        <v>5000</v>
      </c>
      <c r="O269" s="57"/>
      <c r="U269" s="224"/>
      <c r="V269" s="224"/>
      <c r="W269" s="57"/>
    </row>
    <row r="270" spans="1:23" ht="12.75">
      <c r="A270" s="8">
        <v>161</v>
      </c>
      <c r="B270" s="4" t="s">
        <v>1216</v>
      </c>
      <c r="C270" t="s">
        <v>1493</v>
      </c>
      <c r="F270" s="6">
        <v>814000</v>
      </c>
      <c r="H270" s="6">
        <v>459000</v>
      </c>
      <c r="I270" s="57"/>
      <c r="L270" s="6">
        <v>814000</v>
      </c>
      <c r="N270" s="6">
        <v>459000</v>
      </c>
      <c r="O270" s="57"/>
      <c r="U270" s="224"/>
      <c r="V270" s="224"/>
      <c r="W270" s="57"/>
    </row>
    <row r="271" spans="1:24" ht="12.75">
      <c r="A271" s="71"/>
      <c r="B271" s="72" t="s">
        <v>1217</v>
      </c>
      <c r="C271" s="54" t="s">
        <v>1494</v>
      </c>
      <c r="D271" s="54"/>
      <c r="E271" s="54"/>
      <c r="F271" s="55"/>
      <c r="G271" s="56"/>
      <c r="H271" s="55"/>
      <c r="I271" s="56"/>
      <c r="J271" s="54"/>
      <c r="L271" s="55"/>
      <c r="M271" s="56"/>
      <c r="N271" s="55"/>
      <c r="O271" s="56"/>
      <c r="P271" s="54"/>
      <c r="R271" s="55"/>
      <c r="S271" s="55"/>
      <c r="U271" s="227"/>
      <c r="V271" s="227"/>
      <c r="W271" s="56"/>
      <c r="X271" s="54"/>
    </row>
    <row r="272" spans="1:23" ht="12.75">
      <c r="A272" s="8">
        <v>162</v>
      </c>
      <c r="B272" s="4" t="s">
        <v>1216</v>
      </c>
      <c r="C272" t="s">
        <v>1176</v>
      </c>
      <c r="F272" s="6">
        <v>0</v>
      </c>
      <c r="H272" s="6">
        <v>0</v>
      </c>
      <c r="I272" s="57"/>
      <c r="L272" s="6">
        <v>0</v>
      </c>
      <c r="N272" s="6">
        <v>0</v>
      </c>
      <c r="O272" s="57"/>
      <c r="U272" s="224"/>
      <c r="V272" s="224"/>
      <c r="W272" s="57"/>
    </row>
    <row r="273" spans="2:23" ht="12.75">
      <c r="B273" s="4" t="s">
        <v>1217</v>
      </c>
      <c r="D273" t="s">
        <v>1495</v>
      </c>
      <c r="F273" s="6">
        <v>87000</v>
      </c>
      <c r="H273" s="6">
        <v>90000</v>
      </c>
      <c r="I273" s="57"/>
      <c r="L273" s="6">
        <v>87000</v>
      </c>
      <c r="N273" s="6">
        <v>90000</v>
      </c>
      <c r="O273" s="57"/>
      <c r="U273" s="224"/>
      <c r="V273" s="224"/>
      <c r="W273" s="57"/>
    </row>
    <row r="274" spans="1:23" ht="12.75">
      <c r="A274" s="8">
        <v>163</v>
      </c>
      <c r="D274" t="s">
        <v>1589</v>
      </c>
      <c r="F274" s="6">
        <v>8000</v>
      </c>
      <c r="H274" s="6">
        <v>3000</v>
      </c>
      <c r="I274" s="57"/>
      <c r="L274" s="6">
        <v>8000</v>
      </c>
      <c r="N274" s="6">
        <v>3000</v>
      </c>
      <c r="O274" s="57"/>
      <c r="U274" s="224"/>
      <c r="V274" s="224"/>
      <c r="W274" s="57"/>
    </row>
    <row r="275" spans="1:24" ht="12.75">
      <c r="A275" s="71"/>
      <c r="B275" s="72" t="s">
        <v>1500</v>
      </c>
      <c r="C275" s="54" t="s">
        <v>1496</v>
      </c>
      <c r="D275" s="54"/>
      <c r="E275" s="54"/>
      <c r="F275" s="55"/>
      <c r="G275" s="56"/>
      <c r="H275" s="55"/>
      <c r="I275" s="56"/>
      <c r="J275" s="54"/>
      <c r="L275" s="55"/>
      <c r="M275" s="56"/>
      <c r="N275" s="55"/>
      <c r="O275" s="56"/>
      <c r="P275" s="54"/>
      <c r="R275" s="55"/>
      <c r="S275" s="55"/>
      <c r="U275" s="227"/>
      <c r="V275" s="227"/>
      <c r="W275" s="56"/>
      <c r="X275" s="54"/>
    </row>
    <row r="276" spans="1:24" ht="12.75">
      <c r="A276" s="71"/>
      <c r="B276" s="72" t="s">
        <v>1501</v>
      </c>
      <c r="C276" s="54"/>
      <c r="D276" s="54" t="s">
        <v>1497</v>
      </c>
      <c r="E276" s="54"/>
      <c r="F276" s="55"/>
      <c r="G276" s="56"/>
      <c r="H276" s="55"/>
      <c r="I276" s="56"/>
      <c r="J276" s="54"/>
      <c r="L276" s="55"/>
      <c r="M276" s="56"/>
      <c r="N276" s="55"/>
      <c r="O276" s="56"/>
      <c r="P276" s="54"/>
      <c r="R276" s="55"/>
      <c r="S276" s="55"/>
      <c r="U276" s="227"/>
      <c r="V276" s="227"/>
      <c r="W276" s="56"/>
      <c r="X276" s="54"/>
    </row>
    <row r="277" spans="1:24" ht="12.75">
      <c r="A277" s="71"/>
      <c r="B277" s="72" t="s">
        <v>1502</v>
      </c>
      <c r="C277" s="54"/>
      <c r="D277" s="54" t="s">
        <v>1498</v>
      </c>
      <c r="E277" s="54"/>
      <c r="F277" s="55"/>
      <c r="G277" s="56"/>
      <c r="H277" s="55"/>
      <c r="I277" s="56"/>
      <c r="J277" s="54"/>
      <c r="L277" s="55"/>
      <c r="M277" s="56"/>
      <c r="N277" s="55"/>
      <c r="O277" s="56"/>
      <c r="P277" s="54"/>
      <c r="R277" s="55"/>
      <c r="S277" s="55"/>
      <c r="U277" s="227"/>
      <c r="V277" s="227"/>
      <c r="W277" s="56"/>
      <c r="X277" s="54"/>
    </row>
    <row r="278" spans="1:24" ht="12.75">
      <c r="A278" s="71"/>
      <c r="B278" s="72" t="s">
        <v>1503</v>
      </c>
      <c r="C278" s="54" t="s">
        <v>1499</v>
      </c>
      <c r="D278" s="54"/>
      <c r="E278" s="54"/>
      <c r="F278" s="55"/>
      <c r="G278" s="56"/>
      <c r="H278" s="55"/>
      <c r="I278" s="56"/>
      <c r="J278" s="54"/>
      <c r="L278" s="55"/>
      <c r="M278" s="56"/>
      <c r="N278" s="55"/>
      <c r="O278" s="56"/>
      <c r="P278" s="54"/>
      <c r="R278" s="55"/>
      <c r="S278" s="55"/>
      <c r="U278" s="227"/>
      <c r="V278" s="227"/>
      <c r="W278" s="56"/>
      <c r="X278" s="54"/>
    </row>
    <row r="279" spans="1:23" ht="12.75">
      <c r="A279" s="8">
        <v>164</v>
      </c>
      <c r="C279" t="s">
        <v>1590</v>
      </c>
      <c r="F279" s="6">
        <v>430000</v>
      </c>
      <c r="H279" s="6">
        <v>221000</v>
      </c>
      <c r="I279" s="57"/>
      <c r="L279" s="6">
        <v>430000</v>
      </c>
      <c r="N279" s="6">
        <v>221000</v>
      </c>
      <c r="O279" s="57"/>
      <c r="U279" s="264">
        <v>0</v>
      </c>
      <c r="V279" s="264">
        <v>100</v>
      </c>
      <c r="W279" s="57"/>
    </row>
    <row r="280" spans="1:23" ht="12.75">
      <c r="A280" s="8" t="s">
        <v>1591</v>
      </c>
      <c r="C280" t="s">
        <v>1592</v>
      </c>
      <c r="F280" s="6">
        <v>4519000</v>
      </c>
      <c r="H280" s="6">
        <v>1481000</v>
      </c>
      <c r="I280" s="57"/>
      <c r="L280" s="6">
        <v>4519000</v>
      </c>
      <c r="N280" s="6">
        <v>1481000</v>
      </c>
      <c r="O280" s="57"/>
      <c r="U280" s="264"/>
      <c r="V280" s="264"/>
      <c r="W280" s="57"/>
    </row>
    <row r="281" spans="1:24" ht="12.75">
      <c r="A281" s="71">
        <v>166</v>
      </c>
      <c r="B281" s="72"/>
      <c r="C281" s="54"/>
      <c r="D281" s="54" t="s">
        <v>1504</v>
      </c>
      <c r="E281" s="54"/>
      <c r="F281" s="55"/>
      <c r="G281" s="56"/>
      <c r="H281" s="55"/>
      <c r="I281" s="56"/>
      <c r="J281" s="54"/>
      <c r="L281" s="55"/>
      <c r="M281" s="56"/>
      <c r="N281" s="55"/>
      <c r="O281" s="56"/>
      <c r="P281" s="54"/>
      <c r="R281" s="55"/>
      <c r="S281" s="55"/>
      <c r="U281" s="264"/>
      <c r="V281" s="264"/>
      <c r="W281" s="56"/>
      <c r="X281" s="54"/>
    </row>
    <row r="282" spans="1:24" ht="12.75">
      <c r="A282" s="71">
        <v>167</v>
      </c>
      <c r="B282" s="72"/>
      <c r="C282" s="54"/>
      <c r="D282" s="54" t="s">
        <v>1174</v>
      </c>
      <c r="E282" s="54"/>
      <c r="F282" s="55"/>
      <c r="G282" s="56"/>
      <c r="H282" s="55"/>
      <c r="I282" s="56"/>
      <c r="J282" s="54"/>
      <c r="L282" s="55"/>
      <c r="M282" s="56"/>
      <c r="N282" s="55"/>
      <c r="O282" s="56"/>
      <c r="P282" s="54"/>
      <c r="R282" s="55"/>
      <c r="S282" s="55"/>
      <c r="U282" s="264"/>
      <c r="V282" s="264"/>
      <c r="W282" s="56"/>
      <c r="X282" s="54"/>
    </row>
    <row r="283" spans="1:24" ht="12.75">
      <c r="A283" s="71">
        <v>168</v>
      </c>
      <c r="B283" s="72"/>
      <c r="C283" s="54" t="s">
        <v>1505</v>
      </c>
      <c r="D283" s="54"/>
      <c r="E283" s="54"/>
      <c r="F283" s="55"/>
      <c r="G283" s="56"/>
      <c r="H283" s="55"/>
      <c r="I283" s="56"/>
      <c r="J283" s="54"/>
      <c r="L283" s="55"/>
      <c r="M283" s="56"/>
      <c r="N283" s="55"/>
      <c r="O283" s="56"/>
      <c r="P283" s="54"/>
      <c r="R283" s="55"/>
      <c r="S283" s="55"/>
      <c r="U283" s="264"/>
      <c r="V283" s="264"/>
      <c r="W283" s="56"/>
      <c r="X283" s="54"/>
    </row>
    <row r="284" spans="1:23" ht="12.75">
      <c r="A284" s="8">
        <v>169</v>
      </c>
      <c r="B284" s="4" t="s">
        <v>1216</v>
      </c>
      <c r="C284" t="s">
        <v>640</v>
      </c>
      <c r="F284" s="6">
        <v>2973000</v>
      </c>
      <c r="H284" s="6">
        <v>1372000</v>
      </c>
      <c r="I284" s="57"/>
      <c r="L284" s="6">
        <v>2973000</v>
      </c>
      <c r="N284" s="6">
        <v>1372000</v>
      </c>
      <c r="O284" s="57"/>
      <c r="U284" s="264"/>
      <c r="V284" s="264"/>
      <c r="W284" s="57"/>
    </row>
    <row r="285" spans="1:23" ht="12.75">
      <c r="A285" s="8" t="s">
        <v>1593</v>
      </c>
      <c r="C285" t="s">
        <v>1506</v>
      </c>
      <c r="F285" s="6">
        <v>2243000</v>
      </c>
      <c r="H285" s="6">
        <v>402000</v>
      </c>
      <c r="I285" s="57"/>
      <c r="L285" s="6">
        <v>2243000</v>
      </c>
      <c r="N285" s="6">
        <v>402000</v>
      </c>
      <c r="O285" s="57"/>
      <c r="U285" s="264"/>
      <c r="V285" s="264"/>
      <c r="W285" s="57"/>
    </row>
    <row r="286" spans="1:23" ht="12.75">
      <c r="A286" s="87" t="s">
        <v>1594</v>
      </c>
      <c r="B286" s="136"/>
      <c r="C286" s="89" t="s">
        <v>1595</v>
      </c>
      <c r="D286" s="89"/>
      <c r="E286" s="89"/>
      <c r="F286" s="90">
        <v>2500000</v>
      </c>
      <c r="G286" s="91"/>
      <c r="H286" s="90">
        <v>69000</v>
      </c>
      <c r="I286" s="57"/>
      <c r="L286" s="90">
        <v>2500000</v>
      </c>
      <c r="M286" s="91"/>
      <c r="N286" s="90">
        <v>69000</v>
      </c>
      <c r="O286" s="57"/>
      <c r="U286" s="264"/>
      <c r="V286" s="264"/>
      <c r="W286" s="57"/>
    </row>
    <row r="287" spans="1:24" ht="12.75">
      <c r="A287" s="71">
        <v>171</v>
      </c>
      <c r="B287" s="72"/>
      <c r="C287" s="54"/>
      <c r="D287" s="54" t="s">
        <v>641</v>
      </c>
      <c r="E287" s="54"/>
      <c r="F287" s="55"/>
      <c r="G287" s="56"/>
      <c r="H287" s="55"/>
      <c r="I287" s="56"/>
      <c r="J287" s="54"/>
      <c r="L287" s="55"/>
      <c r="M287" s="56"/>
      <c r="N287" s="55"/>
      <c r="O287" s="56"/>
      <c r="P287" s="54"/>
      <c r="R287" s="55"/>
      <c r="S287" s="55"/>
      <c r="U287" s="227"/>
      <c r="V287" s="227"/>
      <c r="W287" s="56"/>
      <c r="X287" s="54"/>
    </row>
    <row r="288" spans="1:24" ht="12.75">
      <c r="A288" s="71">
        <v>172</v>
      </c>
      <c r="B288" s="72"/>
      <c r="C288" s="54" t="s">
        <v>1175</v>
      </c>
      <c r="D288" s="54"/>
      <c r="E288" s="54"/>
      <c r="F288" s="55"/>
      <c r="G288" s="56"/>
      <c r="H288" s="55"/>
      <c r="I288" s="56"/>
      <c r="J288" s="54"/>
      <c r="L288" s="55"/>
      <c r="M288" s="56"/>
      <c r="N288" s="55"/>
      <c r="O288" s="56"/>
      <c r="P288" s="54"/>
      <c r="R288" s="55"/>
      <c r="S288" s="55"/>
      <c r="U288" s="227"/>
      <c r="V288" s="227"/>
      <c r="W288" s="56"/>
      <c r="X288" s="54"/>
    </row>
    <row r="289" spans="1:23" ht="12.75">
      <c r="A289" s="87">
        <v>173</v>
      </c>
      <c r="B289" s="136"/>
      <c r="C289" s="89" t="s">
        <v>1173</v>
      </c>
      <c r="D289" s="89"/>
      <c r="E289" s="89"/>
      <c r="F289" s="6">
        <f>L289+U289</f>
        <v>8240000</v>
      </c>
      <c r="H289" s="6">
        <f>N289+V289</f>
        <v>123</v>
      </c>
      <c r="I289" s="57"/>
      <c r="L289" s="90">
        <v>3571000</v>
      </c>
      <c r="M289" s="91"/>
      <c r="N289" s="90">
        <v>47</v>
      </c>
      <c r="O289" s="57"/>
      <c r="U289" s="224">
        <v>4669000</v>
      </c>
      <c r="V289" s="224">
        <v>76</v>
      </c>
      <c r="W289" s="57"/>
    </row>
    <row r="290" spans="1:24" ht="12.75">
      <c r="A290" s="71">
        <v>174</v>
      </c>
      <c r="B290" s="72" t="s">
        <v>1216</v>
      </c>
      <c r="C290" s="54" t="s">
        <v>1193</v>
      </c>
      <c r="D290" s="54"/>
      <c r="E290" s="54"/>
      <c r="F290" s="55"/>
      <c r="G290" s="56"/>
      <c r="H290" s="55"/>
      <c r="I290" s="56"/>
      <c r="J290" s="54"/>
      <c r="L290" s="55"/>
      <c r="M290" s="56"/>
      <c r="N290" s="55"/>
      <c r="O290" s="56"/>
      <c r="P290" s="54"/>
      <c r="R290" s="55"/>
      <c r="S290" s="55"/>
      <c r="U290" s="227"/>
      <c r="V290" s="227"/>
      <c r="W290" s="56"/>
      <c r="X290" s="54"/>
    </row>
    <row r="291" spans="1:23" ht="12.75">
      <c r="A291" s="8" t="s">
        <v>1596</v>
      </c>
      <c r="C291" t="s">
        <v>1597</v>
      </c>
      <c r="F291" s="6">
        <v>3652000</v>
      </c>
      <c r="H291" s="6">
        <v>156000</v>
      </c>
      <c r="I291" s="57"/>
      <c r="L291" s="6">
        <v>3652000</v>
      </c>
      <c r="N291" s="6">
        <v>156000</v>
      </c>
      <c r="O291" s="57"/>
      <c r="U291" s="224"/>
      <c r="V291" s="224"/>
      <c r="W291" s="57"/>
    </row>
    <row r="292" spans="3:23" ht="12.75">
      <c r="C292" s="1" t="s">
        <v>1507</v>
      </c>
      <c r="G292" s="57">
        <f>SUM(F279:F291)</f>
        <v>24557000</v>
      </c>
      <c r="I292" s="57">
        <f>SUM(H279:H291)</f>
        <v>3701123</v>
      </c>
      <c r="M292" s="57">
        <f>SUM(L279:L291)</f>
        <v>19888000</v>
      </c>
      <c r="O292" s="57">
        <f>SUM(N279:N291)-N289</f>
        <v>3701000</v>
      </c>
      <c r="U292" s="224"/>
      <c r="V292" s="224"/>
      <c r="W292" s="57"/>
    </row>
    <row r="293" spans="1:24" ht="12.75">
      <c r="A293" s="71">
        <v>175</v>
      </c>
      <c r="B293" s="72"/>
      <c r="C293" s="54" t="s">
        <v>1508</v>
      </c>
      <c r="D293" s="54"/>
      <c r="E293" s="54"/>
      <c r="F293" s="55"/>
      <c r="G293" s="56"/>
      <c r="H293" s="55"/>
      <c r="I293" s="56"/>
      <c r="J293" s="54"/>
      <c r="L293" s="55"/>
      <c r="M293" s="56"/>
      <c r="N293" s="55"/>
      <c r="O293" s="56"/>
      <c r="P293" s="54"/>
      <c r="R293" s="55"/>
      <c r="S293" s="55"/>
      <c r="U293" s="227"/>
      <c r="V293" s="227"/>
      <c r="W293" s="56"/>
      <c r="X293" s="54"/>
    </row>
    <row r="294" spans="1:24" ht="12.75">
      <c r="A294" s="71">
        <v>176</v>
      </c>
      <c r="B294" s="72"/>
      <c r="C294" s="54" t="s">
        <v>1509</v>
      </c>
      <c r="D294" s="54"/>
      <c r="E294" s="54"/>
      <c r="F294" s="55"/>
      <c r="G294" s="56"/>
      <c r="H294" s="55"/>
      <c r="I294" s="56"/>
      <c r="J294" s="54"/>
      <c r="L294" s="55"/>
      <c r="M294" s="56"/>
      <c r="N294" s="55"/>
      <c r="O294" s="56"/>
      <c r="P294" s="54"/>
      <c r="R294" s="55"/>
      <c r="S294" s="55"/>
      <c r="U294" s="227"/>
      <c r="V294" s="227"/>
      <c r="W294" s="56"/>
      <c r="X294" s="54"/>
    </row>
    <row r="295" spans="1:24" ht="12.75">
      <c r="A295" s="71"/>
      <c r="B295" s="72" t="s">
        <v>1217</v>
      </c>
      <c r="C295" s="54" t="s">
        <v>2188</v>
      </c>
      <c r="D295" s="54"/>
      <c r="E295" s="54"/>
      <c r="F295" s="55"/>
      <c r="G295" s="73"/>
      <c r="H295" s="55"/>
      <c r="I295" s="56"/>
      <c r="J295" s="130"/>
      <c r="L295" s="55"/>
      <c r="M295" s="73"/>
      <c r="N295" s="55"/>
      <c r="O295" s="56"/>
      <c r="P295" s="130"/>
      <c r="R295" s="55"/>
      <c r="S295" s="55"/>
      <c r="U295" s="227"/>
      <c r="V295" s="227"/>
      <c r="W295" s="56"/>
      <c r="X295" s="130"/>
    </row>
    <row r="296" spans="1:23" ht="12.75">
      <c r="A296" s="8">
        <v>177</v>
      </c>
      <c r="C296" t="s">
        <v>1598</v>
      </c>
      <c r="F296" s="6">
        <v>418000</v>
      </c>
      <c r="H296" s="6">
        <v>128000</v>
      </c>
      <c r="I296" s="57"/>
      <c r="L296" s="6">
        <v>418000</v>
      </c>
      <c r="N296" s="6">
        <v>128000</v>
      </c>
      <c r="O296" s="57"/>
      <c r="U296" s="224"/>
      <c r="V296" s="224"/>
      <c r="W296" s="57"/>
    </row>
    <row r="297" spans="1:23" ht="12.75">
      <c r="A297" s="8">
        <v>178</v>
      </c>
      <c r="C297" t="s">
        <v>1599</v>
      </c>
      <c r="F297" s="6">
        <v>3076000</v>
      </c>
      <c r="H297" s="6">
        <v>1622000</v>
      </c>
      <c r="I297" s="57"/>
      <c r="L297" s="6">
        <v>3076000</v>
      </c>
      <c r="N297" s="6">
        <v>1622000</v>
      </c>
      <c r="O297" s="57"/>
      <c r="U297" s="224"/>
      <c r="V297" s="224"/>
      <c r="W297" s="57"/>
    </row>
    <row r="298" spans="1:23" ht="12.75">
      <c r="A298" s="8">
        <v>179</v>
      </c>
      <c r="C298" t="s">
        <v>642</v>
      </c>
      <c r="F298" s="6">
        <v>427000</v>
      </c>
      <c r="H298" s="6">
        <v>261000</v>
      </c>
      <c r="I298" s="57"/>
      <c r="L298" s="6">
        <v>427000</v>
      </c>
      <c r="N298" s="6">
        <v>261000</v>
      </c>
      <c r="O298" s="57"/>
      <c r="U298" s="224"/>
      <c r="V298" s="224"/>
      <c r="W298" s="57"/>
    </row>
    <row r="299" spans="1:23" ht="12.75">
      <c r="A299" s="8">
        <v>180</v>
      </c>
      <c r="D299" t="s">
        <v>1600</v>
      </c>
      <c r="F299" s="6">
        <v>483000</v>
      </c>
      <c r="H299" s="6">
        <v>222000</v>
      </c>
      <c r="I299" s="57"/>
      <c r="L299" s="6">
        <v>483000</v>
      </c>
      <c r="N299" s="6">
        <v>222000</v>
      </c>
      <c r="O299" s="57"/>
      <c r="U299" s="224"/>
      <c r="V299" s="224"/>
      <c r="W299" s="57"/>
    </row>
    <row r="300" spans="1:24" ht="12.75">
      <c r="A300" s="71"/>
      <c r="B300" s="72" t="s">
        <v>1217</v>
      </c>
      <c r="C300" s="54"/>
      <c r="D300" s="54"/>
      <c r="E300" s="54" t="s">
        <v>1510</v>
      </c>
      <c r="F300" s="55"/>
      <c r="G300" s="56"/>
      <c r="H300" s="55"/>
      <c r="I300" s="56"/>
      <c r="J300" s="54"/>
      <c r="L300" s="55"/>
      <c r="M300" s="56"/>
      <c r="N300" s="55"/>
      <c r="O300" s="56"/>
      <c r="P300" s="54"/>
      <c r="R300" s="55"/>
      <c r="S300" s="55"/>
      <c r="U300" s="227"/>
      <c r="V300" s="227"/>
      <c r="W300" s="56"/>
      <c r="X300" s="54"/>
    </row>
    <row r="301" spans="1:23" ht="12.75">
      <c r="A301" s="8" t="s">
        <v>1601</v>
      </c>
      <c r="C301" t="s">
        <v>1602</v>
      </c>
      <c r="F301" s="6">
        <v>383000</v>
      </c>
      <c r="H301" s="6">
        <v>301000</v>
      </c>
      <c r="I301" s="57"/>
      <c r="L301" s="6">
        <v>383000</v>
      </c>
      <c r="N301" s="6">
        <v>301000</v>
      </c>
      <c r="O301" s="57"/>
      <c r="U301" s="224"/>
      <c r="V301" s="224"/>
      <c r="W301" s="57"/>
    </row>
    <row r="302" spans="3:23" ht="12.75">
      <c r="C302" s="1" t="s">
        <v>1603</v>
      </c>
      <c r="G302" s="57">
        <f>SUM(F293:F301)</f>
        <v>4787000</v>
      </c>
      <c r="I302" s="57">
        <f>SUM(H293:H301)</f>
        <v>2534000</v>
      </c>
      <c r="M302" s="57">
        <f>SUM(L293:L301)</f>
        <v>4787000</v>
      </c>
      <c r="O302" s="57">
        <f>SUM(N293:N301)</f>
        <v>2534000</v>
      </c>
      <c r="U302" s="224"/>
      <c r="V302" s="224"/>
      <c r="W302" s="57"/>
    </row>
    <row r="303" spans="1:23" ht="12.75">
      <c r="A303" s="8" t="s">
        <v>1604</v>
      </c>
      <c r="C303" t="s">
        <v>1605</v>
      </c>
      <c r="F303" s="6">
        <v>8000</v>
      </c>
      <c r="H303" s="6">
        <v>1000</v>
      </c>
      <c r="I303" s="57"/>
      <c r="L303" s="6">
        <v>8000</v>
      </c>
      <c r="N303" s="6">
        <v>1000</v>
      </c>
      <c r="O303" s="57"/>
      <c r="U303" s="224"/>
      <c r="V303" s="224"/>
      <c r="W303" s="57"/>
    </row>
    <row r="304" spans="1:24" ht="12.75">
      <c r="A304" s="71">
        <v>183</v>
      </c>
      <c r="B304" s="72"/>
      <c r="C304" s="54" t="s">
        <v>1511</v>
      </c>
      <c r="D304" s="54"/>
      <c r="E304" s="54"/>
      <c r="F304" s="55"/>
      <c r="G304" s="56"/>
      <c r="H304" s="55"/>
      <c r="I304" s="56"/>
      <c r="J304" s="54"/>
      <c r="L304" s="55"/>
      <c r="M304" s="56"/>
      <c r="N304" s="55"/>
      <c r="O304" s="56"/>
      <c r="P304" s="54"/>
      <c r="R304" s="55"/>
      <c r="S304" s="55"/>
      <c r="U304" s="227"/>
      <c r="V304" s="227"/>
      <c r="W304" s="56"/>
      <c r="X304" s="54"/>
    </row>
    <row r="305" spans="1:24" ht="12.75">
      <c r="A305" s="71">
        <v>184</v>
      </c>
      <c r="B305" s="72"/>
      <c r="C305" s="54" t="s">
        <v>1512</v>
      </c>
      <c r="D305" s="54"/>
      <c r="E305" s="54"/>
      <c r="F305" s="55"/>
      <c r="G305" s="56"/>
      <c r="H305" s="55"/>
      <c r="I305" s="56"/>
      <c r="J305" s="54"/>
      <c r="L305" s="55"/>
      <c r="M305" s="56"/>
      <c r="N305" s="55"/>
      <c r="O305" s="56"/>
      <c r="P305" s="54"/>
      <c r="R305" s="55"/>
      <c r="S305" s="55"/>
      <c r="U305" s="227"/>
      <c r="V305" s="227"/>
      <c r="W305" s="56"/>
      <c r="X305" s="54"/>
    </row>
    <row r="306" spans="1:23" ht="12.75">
      <c r="A306" s="8" t="s">
        <v>1606</v>
      </c>
      <c r="C306" t="s">
        <v>1513</v>
      </c>
      <c r="F306" s="6">
        <v>307000</v>
      </c>
      <c r="H306" s="6">
        <v>61000</v>
      </c>
      <c r="I306" s="57"/>
      <c r="L306" s="6">
        <v>307000</v>
      </c>
      <c r="N306" s="6">
        <v>61000</v>
      </c>
      <c r="O306" s="57"/>
      <c r="U306" s="224"/>
      <c r="V306" s="224"/>
      <c r="W306" s="57"/>
    </row>
    <row r="307" spans="1:24" ht="12.75">
      <c r="A307" s="71">
        <v>186</v>
      </c>
      <c r="B307" s="72"/>
      <c r="C307" s="54" t="s">
        <v>1514</v>
      </c>
      <c r="D307" s="54"/>
      <c r="E307" s="54"/>
      <c r="F307" s="55"/>
      <c r="G307" s="56"/>
      <c r="H307" s="55"/>
      <c r="I307" s="56"/>
      <c r="J307" s="54"/>
      <c r="L307" s="55"/>
      <c r="M307" s="56"/>
      <c r="N307" s="55"/>
      <c r="O307" s="56"/>
      <c r="P307" s="54"/>
      <c r="R307" s="55"/>
      <c r="S307" s="55"/>
      <c r="U307" s="227"/>
      <c r="V307" s="227"/>
      <c r="W307" s="56"/>
      <c r="X307" s="54"/>
    </row>
    <row r="308" spans="1:24" ht="12.75">
      <c r="A308" s="71">
        <v>187</v>
      </c>
      <c r="B308" s="72"/>
      <c r="C308" s="54" t="s">
        <v>1197</v>
      </c>
      <c r="D308" s="54"/>
      <c r="E308" s="54"/>
      <c r="F308" s="55"/>
      <c r="G308" s="56"/>
      <c r="H308" s="55"/>
      <c r="I308" s="56"/>
      <c r="J308" s="54"/>
      <c r="L308" s="55"/>
      <c r="M308" s="56"/>
      <c r="N308" s="55"/>
      <c r="O308" s="56"/>
      <c r="P308" s="54"/>
      <c r="R308" s="55"/>
      <c r="S308" s="55"/>
      <c r="U308" s="227"/>
      <c r="V308" s="227"/>
      <c r="W308" s="56"/>
      <c r="X308" s="54"/>
    </row>
    <row r="309" spans="1:23" ht="12.75">
      <c r="A309" s="8" t="s">
        <v>1607</v>
      </c>
      <c r="C309" t="s">
        <v>1515</v>
      </c>
      <c r="F309" s="6">
        <v>134000</v>
      </c>
      <c r="H309" s="6">
        <v>17000</v>
      </c>
      <c r="I309" s="57"/>
      <c r="L309" s="6">
        <v>134000</v>
      </c>
      <c r="N309" s="6">
        <v>17000</v>
      </c>
      <c r="O309" s="57"/>
      <c r="U309" s="224"/>
      <c r="V309" s="224"/>
      <c r="W309" s="57"/>
    </row>
    <row r="310" spans="1:24" ht="12.75">
      <c r="A310" s="71"/>
      <c r="B310" s="72" t="s">
        <v>1217</v>
      </c>
      <c r="C310" s="54" t="s">
        <v>1516</v>
      </c>
      <c r="D310" s="54"/>
      <c r="E310" s="54"/>
      <c r="F310" s="55"/>
      <c r="G310" s="56"/>
      <c r="H310" s="55"/>
      <c r="I310" s="56"/>
      <c r="J310" s="54"/>
      <c r="L310" s="55"/>
      <c r="M310" s="56"/>
      <c r="N310" s="55"/>
      <c r="O310" s="56"/>
      <c r="P310" s="54"/>
      <c r="R310" s="55"/>
      <c r="S310" s="55"/>
      <c r="U310" s="227"/>
      <c r="V310" s="227"/>
      <c r="W310" s="56"/>
      <c r="X310" s="54"/>
    </row>
    <row r="311" spans="1:23" ht="12.75">
      <c r="A311" s="8">
        <v>189</v>
      </c>
      <c r="B311" s="4" t="s">
        <v>1216</v>
      </c>
      <c r="C311" t="s">
        <v>1177</v>
      </c>
      <c r="F311" s="6">
        <v>2644000</v>
      </c>
      <c r="H311" s="6">
        <v>203000</v>
      </c>
      <c r="I311" s="57"/>
      <c r="L311" s="6">
        <v>2644000</v>
      </c>
      <c r="N311" s="6">
        <v>203000</v>
      </c>
      <c r="O311" s="57"/>
      <c r="U311" s="224"/>
      <c r="V311" s="224"/>
      <c r="W311" s="57"/>
    </row>
    <row r="312" spans="2:23" ht="12.75">
      <c r="B312" s="4" t="s">
        <v>1217</v>
      </c>
      <c r="C312" t="s">
        <v>643</v>
      </c>
      <c r="F312" s="6">
        <f>L312+U312</f>
        <v>1156000</v>
      </c>
      <c r="H312" s="6">
        <f>N312+V312</f>
        <v>386000</v>
      </c>
      <c r="I312" s="57"/>
      <c r="L312" s="6">
        <v>1156000</v>
      </c>
      <c r="N312" s="6">
        <v>386000</v>
      </c>
      <c r="O312" s="57"/>
      <c r="U312" s="253">
        <v>0</v>
      </c>
      <c r="V312" s="253">
        <v>0</v>
      </c>
      <c r="W312" s="57"/>
    </row>
    <row r="313" spans="1:23" ht="12.75">
      <c r="A313" s="8">
        <v>190</v>
      </c>
      <c r="B313" s="4" t="s">
        <v>1216</v>
      </c>
      <c r="C313" t="s">
        <v>1517</v>
      </c>
      <c r="F313" s="6">
        <f>L313+U313</f>
        <v>1518000</v>
      </c>
      <c r="H313" s="6">
        <f>N313+V313</f>
        <v>800</v>
      </c>
      <c r="I313" s="57"/>
      <c r="L313" s="6">
        <v>382000</v>
      </c>
      <c r="N313" s="6">
        <v>200</v>
      </c>
      <c r="O313" s="57"/>
      <c r="U313" s="224">
        <v>1136000</v>
      </c>
      <c r="V313" s="224">
        <v>600</v>
      </c>
      <c r="W313" s="57"/>
    </row>
    <row r="314" spans="2:23" ht="12.75">
      <c r="B314" s="4" t="s">
        <v>1217</v>
      </c>
      <c r="C314" t="s">
        <v>1518</v>
      </c>
      <c r="F314" s="6">
        <v>387000</v>
      </c>
      <c r="H314" s="6">
        <v>3800</v>
      </c>
      <c r="I314" s="57"/>
      <c r="L314" s="6">
        <v>387000</v>
      </c>
      <c r="N314" s="6">
        <v>3800</v>
      </c>
      <c r="O314" s="57"/>
      <c r="U314" s="224"/>
      <c r="V314" s="224"/>
      <c r="W314" s="57"/>
    </row>
    <row r="315" spans="2:23" ht="12.75">
      <c r="B315" s="4" t="s">
        <v>1227</v>
      </c>
      <c r="C315" t="s">
        <v>1608</v>
      </c>
      <c r="F315" s="6">
        <v>194000</v>
      </c>
      <c r="H315" s="6">
        <v>3800</v>
      </c>
      <c r="I315" s="57"/>
      <c r="L315" s="6">
        <v>194000</v>
      </c>
      <c r="N315" s="6">
        <v>3800</v>
      </c>
      <c r="O315" s="57"/>
      <c r="U315" s="224"/>
      <c r="V315" s="224"/>
      <c r="W315" s="57"/>
    </row>
    <row r="316" spans="2:23" ht="12.75">
      <c r="B316" s="4" t="s">
        <v>825</v>
      </c>
      <c r="C316" t="s">
        <v>1519</v>
      </c>
      <c r="F316" s="6">
        <v>138000</v>
      </c>
      <c r="H316" s="6">
        <v>23000</v>
      </c>
      <c r="I316" s="57"/>
      <c r="L316" s="6">
        <v>138000</v>
      </c>
      <c r="N316" s="6">
        <v>23000</v>
      </c>
      <c r="O316" s="57"/>
      <c r="U316" s="224"/>
      <c r="V316" s="224"/>
      <c r="W316" s="57"/>
    </row>
    <row r="317" spans="2:23" ht="12.75">
      <c r="B317" s="4" t="s">
        <v>1609</v>
      </c>
      <c r="C317" t="s">
        <v>1520</v>
      </c>
      <c r="F317" s="6">
        <f>L317+U317</f>
        <v>7048000</v>
      </c>
      <c r="H317" s="6">
        <f>N317+V317</f>
        <v>1055000</v>
      </c>
      <c r="I317" s="57"/>
      <c r="L317" s="6">
        <v>6851000</v>
      </c>
      <c r="N317" s="6">
        <v>1035000</v>
      </c>
      <c r="O317" s="57"/>
      <c r="U317" s="224">
        <v>197000</v>
      </c>
      <c r="V317" s="224">
        <v>20000</v>
      </c>
      <c r="W317" s="57"/>
    </row>
    <row r="318" spans="1:24" ht="12.75">
      <c r="A318" s="71">
        <v>191</v>
      </c>
      <c r="B318" s="72"/>
      <c r="C318" s="54" t="s">
        <v>1521</v>
      </c>
      <c r="D318" s="54"/>
      <c r="E318" s="54"/>
      <c r="F318" s="55"/>
      <c r="G318" s="56"/>
      <c r="H318" s="55"/>
      <c r="I318" s="56"/>
      <c r="J318" s="54"/>
      <c r="L318" s="55"/>
      <c r="M318" s="56"/>
      <c r="N318" s="55"/>
      <c r="O318" s="56"/>
      <c r="P318" s="54"/>
      <c r="R318" s="55"/>
      <c r="S318" s="55"/>
      <c r="U318" s="227"/>
      <c r="V318" s="227"/>
      <c r="W318" s="56"/>
      <c r="X318" s="54"/>
    </row>
    <row r="319" spans="1:23" ht="12.75">
      <c r="A319" s="8" t="s">
        <v>2291</v>
      </c>
      <c r="C319" t="s">
        <v>1610</v>
      </c>
      <c r="F319" s="6">
        <v>805000</v>
      </c>
      <c r="H319" s="6">
        <v>16700</v>
      </c>
      <c r="I319" s="57"/>
      <c r="L319" s="6">
        <v>805000</v>
      </c>
      <c r="N319" s="6">
        <v>16700</v>
      </c>
      <c r="O319" s="57"/>
      <c r="U319" s="224"/>
      <c r="V319" s="224"/>
      <c r="W319" s="57"/>
    </row>
    <row r="320" spans="1:23" ht="12.75">
      <c r="A320" s="8">
        <v>193</v>
      </c>
      <c r="D320" t="s">
        <v>1611</v>
      </c>
      <c r="F320" s="6">
        <v>215000</v>
      </c>
      <c r="H320" s="6">
        <v>23000</v>
      </c>
      <c r="I320" s="57"/>
      <c r="L320" s="6">
        <v>215000</v>
      </c>
      <c r="N320" s="6">
        <v>23000</v>
      </c>
      <c r="O320" s="57"/>
      <c r="U320" s="224"/>
      <c r="V320" s="224"/>
      <c r="W320" s="57"/>
    </row>
    <row r="321" spans="1:24" ht="12.75">
      <c r="A321" s="71">
        <v>194</v>
      </c>
      <c r="B321" s="72"/>
      <c r="C321" s="54" t="s">
        <v>1201</v>
      </c>
      <c r="D321" s="54"/>
      <c r="E321" s="54"/>
      <c r="F321" s="55"/>
      <c r="G321" s="56"/>
      <c r="H321" s="55"/>
      <c r="I321" s="56"/>
      <c r="J321" s="54"/>
      <c r="L321" s="55"/>
      <c r="M321" s="56"/>
      <c r="N321" s="55"/>
      <c r="O321" s="56"/>
      <c r="P321" s="54"/>
      <c r="R321" s="55"/>
      <c r="S321" s="55"/>
      <c r="U321" s="227"/>
      <c r="V321" s="227"/>
      <c r="W321" s="56"/>
      <c r="X321" s="54"/>
    </row>
    <row r="322" spans="1:24" ht="12.75">
      <c r="A322" s="71">
        <v>195</v>
      </c>
      <c r="B322" s="72"/>
      <c r="C322" s="54" t="s">
        <v>1522</v>
      </c>
      <c r="D322" s="54"/>
      <c r="E322" s="54"/>
      <c r="F322" s="55"/>
      <c r="G322" s="56"/>
      <c r="H322" s="55"/>
      <c r="I322" s="56"/>
      <c r="J322" s="54"/>
      <c r="L322" s="55"/>
      <c r="M322" s="56"/>
      <c r="N322" s="55"/>
      <c r="O322" s="56"/>
      <c r="P322" s="54"/>
      <c r="R322" s="55"/>
      <c r="S322" s="55"/>
      <c r="U322" s="227"/>
      <c r="V322" s="227"/>
      <c r="W322" s="56"/>
      <c r="X322" s="54"/>
    </row>
    <row r="323" spans="1:23" ht="12.75">
      <c r="A323" s="8">
        <v>196</v>
      </c>
      <c r="C323" t="s">
        <v>1612</v>
      </c>
      <c r="F323" s="6">
        <v>171000</v>
      </c>
      <c r="H323" s="6">
        <v>17000</v>
      </c>
      <c r="I323" s="57"/>
      <c r="L323" s="6">
        <v>171000</v>
      </c>
      <c r="N323" s="6">
        <v>17000</v>
      </c>
      <c r="O323" s="57"/>
      <c r="U323" s="224"/>
      <c r="V323" s="224"/>
      <c r="W323" s="57"/>
    </row>
    <row r="324" spans="1:23" ht="12.75">
      <c r="A324" s="8">
        <v>197</v>
      </c>
      <c r="D324" t="s">
        <v>1172</v>
      </c>
      <c r="F324" s="6">
        <v>595000</v>
      </c>
      <c r="H324" s="6">
        <v>49000</v>
      </c>
      <c r="I324" s="57"/>
      <c r="L324" s="6">
        <v>595000</v>
      </c>
      <c r="N324" s="6">
        <v>49000</v>
      </c>
      <c r="O324" s="57"/>
      <c r="U324" s="224"/>
      <c r="V324" s="224"/>
      <c r="W324" s="57"/>
    </row>
    <row r="325" spans="1:24" ht="12.75">
      <c r="A325" s="71">
        <v>198</v>
      </c>
      <c r="B325" s="72" t="s">
        <v>1216</v>
      </c>
      <c r="C325" s="54"/>
      <c r="D325" s="54" t="s">
        <v>1523</v>
      </c>
      <c r="E325" s="54"/>
      <c r="F325" s="55"/>
      <c r="G325" s="56"/>
      <c r="H325" s="55"/>
      <c r="I325" s="56"/>
      <c r="J325" s="54"/>
      <c r="L325" s="55"/>
      <c r="M325" s="56"/>
      <c r="N325" s="55"/>
      <c r="O325" s="56"/>
      <c r="P325" s="54"/>
      <c r="R325" s="55"/>
      <c r="S325" s="55"/>
      <c r="U325" s="227"/>
      <c r="V325" s="227"/>
      <c r="W325" s="56"/>
      <c r="X325" s="54"/>
    </row>
    <row r="326" spans="1:23" ht="12.75">
      <c r="A326" s="8">
        <v>198</v>
      </c>
      <c r="B326" s="4" t="s">
        <v>1217</v>
      </c>
      <c r="D326" t="s">
        <v>630</v>
      </c>
      <c r="F326" s="6">
        <v>243000</v>
      </c>
      <c r="H326" s="6">
        <v>23000</v>
      </c>
      <c r="I326" s="57"/>
      <c r="L326" s="6">
        <v>243000</v>
      </c>
      <c r="N326" s="6">
        <v>23000</v>
      </c>
      <c r="O326" s="57"/>
      <c r="U326" s="224"/>
      <c r="V326" s="224"/>
      <c r="W326" s="57"/>
    </row>
    <row r="327" spans="1:23" ht="12.75">
      <c r="A327" s="8" t="s">
        <v>1613</v>
      </c>
      <c r="C327" t="s">
        <v>1524</v>
      </c>
      <c r="F327" s="6">
        <v>300000</v>
      </c>
      <c r="H327" s="6">
        <v>28000</v>
      </c>
      <c r="I327" s="57"/>
      <c r="L327" s="6">
        <v>300000</v>
      </c>
      <c r="N327" s="6">
        <v>28000</v>
      </c>
      <c r="O327" s="57"/>
      <c r="U327" s="224"/>
      <c r="V327" s="224"/>
      <c r="W327" s="57"/>
    </row>
    <row r="328" spans="1:23" ht="12.75">
      <c r="A328" s="8">
        <v>199</v>
      </c>
      <c r="C328" t="s">
        <v>1160</v>
      </c>
      <c r="F328" s="6">
        <f>L328+U328</f>
        <v>760000</v>
      </c>
      <c r="H328" s="6">
        <f>N328+V328</f>
        <v>25300</v>
      </c>
      <c r="I328" s="57"/>
      <c r="L328" s="6">
        <v>398000</v>
      </c>
      <c r="N328" s="6">
        <v>15000</v>
      </c>
      <c r="O328" s="57"/>
      <c r="U328" s="224">
        <v>362000</v>
      </c>
      <c r="V328" s="224">
        <v>10300</v>
      </c>
      <c r="W328" s="57"/>
    </row>
    <row r="329" spans="1:24" ht="12.75">
      <c r="A329" s="71">
        <v>200</v>
      </c>
      <c r="B329" s="72" t="s">
        <v>1216</v>
      </c>
      <c r="C329" s="54" t="s">
        <v>1525</v>
      </c>
      <c r="D329" s="54"/>
      <c r="E329" s="54"/>
      <c r="F329" s="55"/>
      <c r="G329" s="56"/>
      <c r="H329" s="55"/>
      <c r="I329" s="56"/>
      <c r="J329" s="54"/>
      <c r="L329" s="55"/>
      <c r="M329" s="56"/>
      <c r="N329" s="55"/>
      <c r="O329" s="56"/>
      <c r="P329" s="54"/>
      <c r="R329" s="55"/>
      <c r="S329" s="55"/>
      <c r="U329" s="227"/>
      <c r="V329" s="227"/>
      <c r="W329" s="56"/>
      <c r="X329" s="54"/>
    </row>
    <row r="330" spans="1:24" ht="12.75">
      <c r="A330" s="71"/>
      <c r="B330" s="72" t="s">
        <v>1216</v>
      </c>
      <c r="C330" s="54" t="s">
        <v>2189</v>
      </c>
      <c r="D330" s="54"/>
      <c r="E330" s="54"/>
      <c r="F330" s="55"/>
      <c r="G330" s="73"/>
      <c r="H330" s="55"/>
      <c r="I330" s="73"/>
      <c r="J330" s="54"/>
      <c r="L330" s="55"/>
      <c r="M330" s="73"/>
      <c r="N330" s="55"/>
      <c r="O330" s="73"/>
      <c r="P330" s="54"/>
      <c r="R330" s="55"/>
      <c r="S330" s="55"/>
      <c r="U330" s="227"/>
      <c r="V330" s="227"/>
      <c r="W330" s="73"/>
      <c r="X330" s="54"/>
    </row>
    <row r="331" spans="1:24" ht="12.75">
      <c r="A331" s="71"/>
      <c r="B331" s="72" t="s">
        <v>1217</v>
      </c>
      <c r="C331" s="54" t="s">
        <v>644</v>
      </c>
      <c r="D331" s="54"/>
      <c r="E331" s="54"/>
      <c r="F331" s="55"/>
      <c r="G331" s="56"/>
      <c r="H331" s="55"/>
      <c r="I331" s="56"/>
      <c r="J331" s="54"/>
      <c r="L331" s="55"/>
      <c r="M331" s="56"/>
      <c r="N331" s="55"/>
      <c r="O331" s="56"/>
      <c r="P331" s="54"/>
      <c r="R331" s="55"/>
      <c r="S331" s="55"/>
      <c r="U331" s="227"/>
      <c r="V331" s="227"/>
      <c r="W331" s="56"/>
      <c r="X331" s="54"/>
    </row>
    <row r="332" spans="1:23" ht="12.75">
      <c r="A332" s="8">
        <v>200</v>
      </c>
      <c r="B332" s="4" t="s">
        <v>1227</v>
      </c>
      <c r="C332" t="s">
        <v>1526</v>
      </c>
      <c r="F332" s="6">
        <f>L332+U332</f>
        <v>2933000</v>
      </c>
      <c r="H332" s="6">
        <f>N332+V332</f>
        <v>49000</v>
      </c>
      <c r="I332" s="57"/>
      <c r="L332" s="6">
        <v>1637000</v>
      </c>
      <c r="N332" s="6">
        <v>30000</v>
      </c>
      <c r="O332" s="57"/>
      <c r="U332" s="224">
        <v>1296000</v>
      </c>
      <c r="V332" s="224">
        <v>19000</v>
      </c>
      <c r="W332" s="57"/>
    </row>
    <row r="333" spans="2:23" ht="12.75">
      <c r="B333" s="4" t="s">
        <v>824</v>
      </c>
      <c r="C333" t="s">
        <v>1527</v>
      </c>
      <c r="F333" s="193">
        <v>0</v>
      </c>
      <c r="G333" s="194"/>
      <c r="H333" s="193">
        <v>0</v>
      </c>
      <c r="I333" s="57"/>
      <c r="L333" s="193">
        <v>0</v>
      </c>
      <c r="M333" s="194"/>
      <c r="N333" s="193">
        <v>0</v>
      </c>
      <c r="O333" s="57"/>
      <c r="U333" s="224"/>
      <c r="V333" s="224"/>
      <c r="W333" s="57"/>
    </row>
    <row r="334" spans="1:23" ht="12.75">
      <c r="A334" s="8" t="s">
        <v>80</v>
      </c>
      <c r="C334" t="s">
        <v>1528</v>
      </c>
      <c r="F334" s="6">
        <v>436000</v>
      </c>
      <c r="H334" s="6">
        <v>410000</v>
      </c>
      <c r="I334" s="57"/>
      <c r="L334" s="6">
        <v>436000</v>
      </c>
      <c r="N334" s="6">
        <v>410000</v>
      </c>
      <c r="O334" s="57"/>
      <c r="U334" s="224"/>
      <c r="V334" s="224"/>
      <c r="W334" s="57"/>
    </row>
    <row r="335" spans="3:24" ht="12.75">
      <c r="C335" s="2" t="s">
        <v>1529</v>
      </c>
      <c r="G335" s="55"/>
      <c r="I335" s="58"/>
      <c r="J335" s="58"/>
      <c r="M335" s="59">
        <f>SUM(L119:L334)</f>
        <v>293192000</v>
      </c>
      <c r="O335" s="59">
        <f>SUM(N119:N334)-N289</f>
        <v>88534700</v>
      </c>
      <c r="P335" s="58"/>
      <c r="U335" s="224"/>
      <c r="V335" s="224"/>
      <c r="W335" s="58"/>
      <c r="X335" s="58"/>
    </row>
    <row r="336" spans="2:22" ht="12.75">
      <c r="B336" s="2" t="s">
        <v>645</v>
      </c>
      <c r="U336" s="224"/>
      <c r="V336" s="224"/>
    </row>
    <row r="337" spans="1:24" ht="12.75">
      <c r="A337" s="8">
        <v>201</v>
      </c>
      <c r="C337" t="s">
        <v>1530</v>
      </c>
      <c r="F337" s="193">
        <v>0</v>
      </c>
      <c r="G337" s="194"/>
      <c r="H337" s="228">
        <v>0</v>
      </c>
      <c r="I337" s="193">
        <v>0</v>
      </c>
      <c r="J337" s="25"/>
      <c r="L337" s="193">
        <v>0</v>
      </c>
      <c r="M337" s="194"/>
      <c r="N337" s="228">
        <v>0</v>
      </c>
      <c r="O337" s="193">
        <v>0</v>
      </c>
      <c r="P337" s="25"/>
      <c r="S337" s="63"/>
      <c r="U337" s="224"/>
      <c r="V337" s="244"/>
      <c r="W337" s="24"/>
      <c r="X337" s="25"/>
    </row>
    <row r="338" spans="1:24" ht="12.75">
      <c r="A338" s="8">
        <v>202</v>
      </c>
      <c r="C338" t="s">
        <v>1531</v>
      </c>
      <c r="F338" s="6">
        <v>0</v>
      </c>
      <c r="H338" s="63"/>
      <c r="I338" s="134">
        <v>0</v>
      </c>
      <c r="J338" s="25" t="s">
        <v>1128</v>
      </c>
      <c r="L338" s="6">
        <v>0</v>
      </c>
      <c r="N338" s="63"/>
      <c r="O338" s="134">
        <v>0</v>
      </c>
      <c r="P338" s="25" t="s">
        <v>1128</v>
      </c>
      <c r="S338" s="63"/>
      <c r="U338" s="224"/>
      <c r="V338" s="244"/>
      <c r="W338" s="24"/>
      <c r="X338" s="25"/>
    </row>
    <row r="339" spans="1:24" ht="12.75">
      <c r="A339" s="71"/>
      <c r="B339" s="72"/>
      <c r="C339" s="54" t="s">
        <v>2190</v>
      </c>
      <c r="D339" s="54"/>
      <c r="E339" s="54"/>
      <c r="F339" s="55"/>
      <c r="G339" s="56"/>
      <c r="H339" s="55"/>
      <c r="I339" s="55"/>
      <c r="J339" s="54"/>
      <c r="L339" s="55"/>
      <c r="M339" s="56"/>
      <c r="N339" s="55"/>
      <c r="O339" s="55"/>
      <c r="P339" s="54"/>
      <c r="R339" s="55"/>
      <c r="S339" s="55"/>
      <c r="U339" s="227"/>
      <c r="V339" s="227"/>
      <c r="W339" s="55"/>
      <c r="X339" s="54"/>
    </row>
    <row r="340" spans="1:24" ht="12.75">
      <c r="A340" s="71"/>
      <c r="B340" s="72"/>
      <c r="C340" s="54" t="s">
        <v>1228</v>
      </c>
      <c r="D340" s="54"/>
      <c r="E340" s="54"/>
      <c r="F340" s="55"/>
      <c r="G340" s="56"/>
      <c r="H340" s="55"/>
      <c r="I340" s="55"/>
      <c r="J340" s="54"/>
      <c r="L340" s="55"/>
      <c r="M340" s="56"/>
      <c r="N340" s="55"/>
      <c r="O340" s="55"/>
      <c r="P340" s="54"/>
      <c r="R340" s="55"/>
      <c r="S340" s="55"/>
      <c r="U340" s="227"/>
      <c r="V340" s="227"/>
      <c r="W340" s="55"/>
      <c r="X340" s="54"/>
    </row>
    <row r="341" spans="1:24" ht="12.75">
      <c r="A341" s="8">
        <v>203</v>
      </c>
      <c r="C341" t="s">
        <v>1614</v>
      </c>
      <c r="F341" s="6">
        <v>1000</v>
      </c>
      <c r="H341" s="63"/>
      <c r="I341" s="134">
        <v>0</v>
      </c>
      <c r="J341" s="25" t="s">
        <v>1128</v>
      </c>
      <c r="L341" s="6">
        <v>1000</v>
      </c>
      <c r="N341" s="63"/>
      <c r="O341" s="134">
        <v>0</v>
      </c>
      <c r="P341" s="25" t="s">
        <v>1128</v>
      </c>
      <c r="S341" s="63"/>
      <c r="U341" s="224"/>
      <c r="V341" s="244"/>
      <c r="W341" s="24"/>
      <c r="X341" s="25"/>
    </row>
    <row r="342" spans="1:24" ht="12.75">
      <c r="A342" s="8">
        <v>204</v>
      </c>
      <c r="C342" t="s">
        <v>1703</v>
      </c>
      <c r="F342" s="6">
        <v>1000</v>
      </c>
      <c r="H342" s="63"/>
      <c r="I342" s="134">
        <v>0</v>
      </c>
      <c r="J342" s="25" t="s">
        <v>1128</v>
      </c>
      <c r="L342" s="6">
        <v>1000</v>
      </c>
      <c r="N342" s="63"/>
      <c r="O342" s="134">
        <v>0</v>
      </c>
      <c r="P342" s="25" t="s">
        <v>1128</v>
      </c>
      <c r="S342" s="63"/>
      <c r="U342" s="224"/>
      <c r="V342" s="244"/>
      <c r="W342" s="24"/>
      <c r="X342" s="25"/>
    </row>
    <row r="343" spans="1:24" ht="12.75">
      <c r="A343" s="71"/>
      <c r="B343" s="72" t="s">
        <v>1217</v>
      </c>
      <c r="C343" s="54" t="s">
        <v>1533</v>
      </c>
      <c r="D343" s="54"/>
      <c r="E343" s="54"/>
      <c r="F343" s="55"/>
      <c r="G343" s="56"/>
      <c r="H343" s="127"/>
      <c r="I343" s="55"/>
      <c r="J343" s="54"/>
      <c r="L343" s="55"/>
      <c r="M343" s="56"/>
      <c r="N343" s="127"/>
      <c r="O343" s="55"/>
      <c r="P343" s="54"/>
      <c r="R343" s="55"/>
      <c r="S343" s="127"/>
      <c r="U343" s="227"/>
      <c r="V343" s="243"/>
      <c r="W343" s="55"/>
      <c r="X343" s="54"/>
    </row>
    <row r="344" spans="1:24" ht="12.75">
      <c r="A344" s="8" t="s">
        <v>1615</v>
      </c>
      <c r="C344" t="s">
        <v>1616</v>
      </c>
      <c r="F344" s="6">
        <v>0</v>
      </c>
      <c r="H344" s="63"/>
      <c r="I344" s="134">
        <v>0</v>
      </c>
      <c r="J344" s="25" t="s">
        <v>1128</v>
      </c>
      <c r="L344" s="6">
        <v>0</v>
      </c>
      <c r="N344" s="63"/>
      <c r="O344" s="134">
        <v>0</v>
      </c>
      <c r="P344" s="25" t="s">
        <v>1128</v>
      </c>
      <c r="S344" s="63"/>
      <c r="U344" s="224"/>
      <c r="V344" s="244"/>
      <c r="W344" s="24"/>
      <c r="X344" s="25"/>
    </row>
    <row r="345" spans="1:24" ht="12.75">
      <c r="A345" s="71">
        <v>206</v>
      </c>
      <c r="B345" s="72"/>
      <c r="C345" s="54" t="s">
        <v>1534</v>
      </c>
      <c r="D345" s="54"/>
      <c r="E345" s="54"/>
      <c r="F345" s="55"/>
      <c r="G345" s="56"/>
      <c r="H345" s="127"/>
      <c r="I345" s="55"/>
      <c r="J345" s="54"/>
      <c r="L345" s="55"/>
      <c r="M345" s="56"/>
      <c r="N345" s="127"/>
      <c r="O345" s="55"/>
      <c r="P345" s="54"/>
      <c r="R345" s="55"/>
      <c r="S345" s="127"/>
      <c r="U345" s="227"/>
      <c r="V345" s="243"/>
      <c r="W345" s="55"/>
      <c r="X345" s="54"/>
    </row>
    <row r="346" spans="1:24" ht="12.75">
      <c r="A346" s="71"/>
      <c r="B346" s="72"/>
      <c r="C346" s="94" t="s">
        <v>1535</v>
      </c>
      <c r="D346" s="54"/>
      <c r="E346" s="54"/>
      <c r="F346" s="55"/>
      <c r="G346" s="56">
        <f>SUM(F341:F345)</f>
        <v>2000</v>
      </c>
      <c r="H346" s="55"/>
      <c r="I346" s="56"/>
      <c r="J346" s="132"/>
      <c r="L346" s="55"/>
      <c r="M346" s="56">
        <f>SUM(L341:L345)</f>
        <v>2000</v>
      </c>
      <c r="N346" s="55"/>
      <c r="O346" s="56"/>
      <c r="P346" s="132"/>
      <c r="R346" s="55"/>
      <c r="S346" s="55"/>
      <c r="U346" s="227"/>
      <c r="V346" s="227"/>
      <c r="W346" s="56"/>
      <c r="X346" s="132"/>
    </row>
    <row r="347" spans="1:24" ht="12.75">
      <c r="A347" s="8">
        <v>207</v>
      </c>
      <c r="C347" t="s">
        <v>1189</v>
      </c>
      <c r="F347" s="6">
        <v>170000</v>
      </c>
      <c r="H347" s="63"/>
      <c r="I347" s="24">
        <v>800</v>
      </c>
      <c r="J347" s="25" t="s">
        <v>406</v>
      </c>
      <c r="L347" s="6">
        <v>170000</v>
      </c>
      <c r="N347" s="63"/>
      <c r="O347" s="24">
        <v>800</v>
      </c>
      <c r="P347" s="25" t="s">
        <v>406</v>
      </c>
      <c r="S347" s="63"/>
      <c r="U347" s="224"/>
      <c r="V347" s="244"/>
      <c r="W347" s="24"/>
      <c r="X347" s="25"/>
    </row>
    <row r="348" spans="1:24" ht="12.75">
      <c r="A348" s="71">
        <v>208</v>
      </c>
      <c r="B348" s="72" t="s">
        <v>1216</v>
      </c>
      <c r="C348" s="54" t="s">
        <v>1536</v>
      </c>
      <c r="D348" s="54"/>
      <c r="E348" s="54"/>
      <c r="F348" s="55"/>
      <c r="G348" s="56"/>
      <c r="H348" s="55"/>
      <c r="I348" s="73"/>
      <c r="J348" s="54"/>
      <c r="L348" s="55"/>
      <c r="M348" s="56"/>
      <c r="N348" s="55"/>
      <c r="O348" s="73"/>
      <c r="P348" s="54"/>
      <c r="R348" s="55"/>
      <c r="S348" s="55"/>
      <c r="U348" s="227"/>
      <c r="V348" s="227"/>
      <c r="W348" s="73"/>
      <c r="X348" s="54"/>
    </row>
    <row r="349" spans="1:24" ht="12.75">
      <c r="A349" s="71"/>
      <c r="B349" s="72" t="s">
        <v>1217</v>
      </c>
      <c r="C349" s="54" t="s">
        <v>1537</v>
      </c>
      <c r="D349" s="54"/>
      <c r="E349" s="54"/>
      <c r="F349" s="55"/>
      <c r="G349" s="56"/>
      <c r="H349" s="55"/>
      <c r="I349" s="73"/>
      <c r="J349" s="54"/>
      <c r="L349" s="55"/>
      <c r="M349" s="56"/>
      <c r="N349" s="55"/>
      <c r="O349" s="73"/>
      <c r="P349" s="54"/>
      <c r="R349" s="55"/>
      <c r="S349" s="55"/>
      <c r="U349" s="227"/>
      <c r="V349" s="227"/>
      <c r="W349" s="73"/>
      <c r="X349" s="54"/>
    </row>
    <row r="350" spans="1:24" ht="12.75">
      <c r="A350" s="71"/>
      <c r="B350" s="72" t="s">
        <v>1227</v>
      </c>
      <c r="C350" s="54" t="s">
        <v>1706</v>
      </c>
      <c r="D350" s="54"/>
      <c r="E350" s="54"/>
      <c r="F350" s="55"/>
      <c r="G350" s="56"/>
      <c r="H350" s="55"/>
      <c r="I350" s="55"/>
      <c r="J350" s="54"/>
      <c r="L350" s="55"/>
      <c r="M350" s="56"/>
      <c r="N350" s="55"/>
      <c r="O350" s="55"/>
      <c r="P350" s="54"/>
      <c r="R350" s="55"/>
      <c r="S350" s="55"/>
      <c r="U350" s="227"/>
      <c r="V350" s="227"/>
      <c r="W350" s="55"/>
      <c r="X350" s="54"/>
    </row>
    <row r="351" spans="1:22" ht="12.75">
      <c r="A351" s="8">
        <v>208</v>
      </c>
      <c r="C351" t="s">
        <v>1617</v>
      </c>
      <c r="F351" s="187">
        <v>0</v>
      </c>
      <c r="H351" s="76"/>
      <c r="L351" s="187">
        <v>0</v>
      </c>
      <c r="N351" s="187">
        <v>0</v>
      </c>
      <c r="S351" s="76"/>
      <c r="U351" s="224"/>
      <c r="V351" s="248"/>
    </row>
    <row r="352" spans="3:24" ht="12.75">
      <c r="C352" s="2" t="s">
        <v>1538</v>
      </c>
      <c r="G352" s="55"/>
      <c r="I352" s="61"/>
      <c r="J352" s="61"/>
      <c r="M352" s="58">
        <f>SUM(L337:L351)</f>
        <v>172000</v>
      </c>
      <c r="O352" s="58">
        <v>15000</v>
      </c>
      <c r="P352" s="61"/>
      <c r="U352" s="224"/>
      <c r="V352" s="224"/>
      <c r="W352" s="61"/>
      <c r="X352" s="61"/>
    </row>
    <row r="353" spans="2:22" ht="12.75">
      <c r="B353" s="2" t="s">
        <v>646</v>
      </c>
      <c r="U353" s="224"/>
      <c r="V353" s="224"/>
    </row>
    <row r="354" spans="1:22" ht="12.75">
      <c r="A354" s="8" t="s">
        <v>1618</v>
      </c>
      <c r="C354" t="s">
        <v>1619</v>
      </c>
      <c r="F354" s="6">
        <v>25000</v>
      </c>
      <c r="H354" s="6">
        <v>136000</v>
      </c>
      <c r="L354" s="6">
        <v>25000</v>
      </c>
      <c r="N354" s="6">
        <v>136000</v>
      </c>
      <c r="U354" s="224"/>
      <c r="V354" s="224"/>
    </row>
    <row r="355" spans="1:24" ht="12.75">
      <c r="A355" s="71"/>
      <c r="B355" s="72" t="s">
        <v>1217</v>
      </c>
      <c r="C355" s="54" t="s">
        <v>1539</v>
      </c>
      <c r="D355" s="54"/>
      <c r="E355" s="54"/>
      <c r="F355" s="55"/>
      <c r="G355" s="56"/>
      <c r="H355" s="55"/>
      <c r="I355" s="73"/>
      <c r="J355" s="54"/>
      <c r="L355" s="55"/>
      <c r="M355" s="56"/>
      <c r="N355" s="55"/>
      <c r="O355" s="73"/>
      <c r="P355" s="54"/>
      <c r="R355" s="55"/>
      <c r="S355" s="55"/>
      <c r="U355" s="227"/>
      <c r="V355" s="227"/>
      <c r="W355" s="73"/>
      <c r="X355" s="54"/>
    </row>
    <row r="356" spans="1:24" ht="12.75">
      <c r="A356" s="71">
        <v>210</v>
      </c>
      <c r="B356" s="72"/>
      <c r="C356" s="54" t="s">
        <v>1540</v>
      </c>
      <c r="D356" s="54"/>
      <c r="E356" s="54"/>
      <c r="F356" s="55"/>
      <c r="G356" s="56"/>
      <c r="H356" s="55"/>
      <c r="I356" s="73"/>
      <c r="J356" s="54"/>
      <c r="L356" s="55"/>
      <c r="M356" s="56"/>
      <c r="N356" s="55"/>
      <c r="O356" s="73"/>
      <c r="P356" s="54"/>
      <c r="R356" s="55"/>
      <c r="S356" s="55"/>
      <c r="U356" s="227"/>
      <c r="V356" s="227"/>
      <c r="W356" s="73"/>
      <c r="X356" s="54"/>
    </row>
    <row r="357" spans="1:24" ht="12.75">
      <c r="A357" s="71">
        <v>211</v>
      </c>
      <c r="B357" s="72"/>
      <c r="C357" s="54" t="s">
        <v>1541</v>
      </c>
      <c r="D357" s="54"/>
      <c r="E357" s="54"/>
      <c r="F357" s="55"/>
      <c r="G357" s="56"/>
      <c r="H357" s="55"/>
      <c r="I357" s="73"/>
      <c r="J357" s="54"/>
      <c r="L357" s="55"/>
      <c r="M357" s="56"/>
      <c r="N357" s="55"/>
      <c r="O357" s="73"/>
      <c r="P357" s="54"/>
      <c r="R357" s="55"/>
      <c r="S357" s="55"/>
      <c r="U357" s="227"/>
      <c r="V357" s="227"/>
      <c r="W357" s="73"/>
      <c r="X357" s="54"/>
    </row>
    <row r="358" spans="1:24" ht="12.75">
      <c r="A358" s="71">
        <v>212</v>
      </c>
      <c r="B358" s="72"/>
      <c r="C358" s="54"/>
      <c r="D358" s="54" t="s">
        <v>1542</v>
      </c>
      <c r="E358" s="54"/>
      <c r="F358" s="55"/>
      <c r="G358" s="56"/>
      <c r="H358" s="55"/>
      <c r="I358" s="73"/>
      <c r="J358" s="54"/>
      <c r="L358" s="55"/>
      <c r="M358" s="56"/>
      <c r="N358" s="55"/>
      <c r="O358" s="73"/>
      <c r="P358" s="54"/>
      <c r="R358" s="55"/>
      <c r="S358" s="55"/>
      <c r="U358" s="227"/>
      <c r="V358" s="227"/>
      <c r="W358" s="73"/>
      <c r="X358" s="54"/>
    </row>
    <row r="359" spans="1:22" ht="12.75">
      <c r="A359" s="8" t="s">
        <v>1620</v>
      </c>
      <c r="C359" t="s">
        <v>1621</v>
      </c>
      <c r="F359" s="6">
        <v>416000</v>
      </c>
      <c r="H359" s="6">
        <v>40000</v>
      </c>
      <c r="L359" s="6">
        <v>416000</v>
      </c>
      <c r="N359" s="6">
        <v>40000</v>
      </c>
      <c r="U359" s="224"/>
      <c r="V359" s="224"/>
    </row>
    <row r="360" spans="1:24" ht="12.75">
      <c r="A360" s="71">
        <v>214</v>
      </c>
      <c r="B360" s="72"/>
      <c r="C360" s="54" t="s">
        <v>1543</v>
      </c>
      <c r="D360" s="54"/>
      <c r="E360" s="54"/>
      <c r="F360" s="55"/>
      <c r="G360" s="56"/>
      <c r="H360" s="55"/>
      <c r="I360" s="73"/>
      <c r="J360" s="54"/>
      <c r="L360" s="55"/>
      <c r="M360" s="56"/>
      <c r="N360" s="55"/>
      <c r="O360" s="73"/>
      <c r="P360" s="54"/>
      <c r="R360" s="55"/>
      <c r="S360" s="55"/>
      <c r="U360" s="227"/>
      <c r="V360" s="227"/>
      <c r="W360" s="73"/>
      <c r="X360" s="54"/>
    </row>
    <row r="361" spans="1:22" ht="12.75">
      <c r="A361" s="8" t="s">
        <v>1622</v>
      </c>
      <c r="C361" t="s">
        <v>1623</v>
      </c>
      <c r="F361" s="6">
        <v>376000</v>
      </c>
      <c r="H361" s="6">
        <v>31000</v>
      </c>
      <c r="L361" s="6">
        <v>376000</v>
      </c>
      <c r="N361" s="6">
        <v>31000</v>
      </c>
      <c r="U361" s="224"/>
      <c r="V361" s="224"/>
    </row>
    <row r="362" spans="1:24" ht="12.75">
      <c r="A362" s="71">
        <v>216</v>
      </c>
      <c r="B362" s="72"/>
      <c r="C362" s="54" t="s">
        <v>1544</v>
      </c>
      <c r="D362" s="54"/>
      <c r="E362" s="54"/>
      <c r="F362" s="55"/>
      <c r="G362" s="56"/>
      <c r="H362" s="55"/>
      <c r="I362" s="73"/>
      <c r="J362" s="54"/>
      <c r="L362" s="55"/>
      <c r="M362" s="56"/>
      <c r="N362" s="55"/>
      <c r="O362" s="73"/>
      <c r="P362" s="54"/>
      <c r="R362" s="55"/>
      <c r="S362" s="55"/>
      <c r="U362" s="227"/>
      <c r="V362" s="227"/>
      <c r="W362" s="73"/>
      <c r="X362" s="54"/>
    </row>
    <row r="363" spans="1:24" ht="12.75">
      <c r="A363" s="71">
        <v>217</v>
      </c>
      <c r="B363" s="72" t="s">
        <v>1216</v>
      </c>
      <c r="C363" s="54" t="s">
        <v>1545</v>
      </c>
      <c r="D363" s="54"/>
      <c r="E363" s="54"/>
      <c r="F363" s="55"/>
      <c r="G363" s="56"/>
      <c r="H363" s="55"/>
      <c r="I363" s="73"/>
      <c r="J363" s="54"/>
      <c r="L363" s="55"/>
      <c r="M363" s="56"/>
      <c r="N363" s="55"/>
      <c r="O363" s="73"/>
      <c r="P363" s="54"/>
      <c r="R363" s="55"/>
      <c r="S363" s="55"/>
      <c r="U363" s="227"/>
      <c r="V363" s="227"/>
      <c r="W363" s="73"/>
      <c r="X363" s="54"/>
    </row>
    <row r="364" spans="1:24" ht="12.75">
      <c r="A364" s="71"/>
      <c r="B364" s="72" t="s">
        <v>1217</v>
      </c>
      <c r="C364" s="54" t="s">
        <v>1546</v>
      </c>
      <c r="D364" s="54"/>
      <c r="E364" s="54"/>
      <c r="F364" s="55"/>
      <c r="G364" s="56"/>
      <c r="H364" s="55"/>
      <c r="I364" s="73"/>
      <c r="J364" s="54"/>
      <c r="L364" s="55"/>
      <c r="M364" s="56"/>
      <c r="N364" s="55"/>
      <c r="O364" s="73"/>
      <c r="P364" s="54"/>
      <c r="R364" s="55"/>
      <c r="S364" s="55"/>
      <c r="U364" s="227"/>
      <c r="V364" s="227"/>
      <c r="W364" s="73"/>
      <c r="X364" s="54"/>
    </row>
    <row r="365" spans="1:22" ht="12.75">
      <c r="A365" s="8" t="s">
        <v>1624</v>
      </c>
      <c r="C365" t="s">
        <v>1625</v>
      </c>
      <c r="F365" s="264">
        <f>SUM(L365:L399,U365)</f>
        <v>4703000</v>
      </c>
      <c r="H365" s="264">
        <f>SUM(N365:N399,V365)</f>
        <v>381300</v>
      </c>
      <c r="L365" s="6">
        <v>2000</v>
      </c>
      <c r="N365" s="55"/>
      <c r="U365" s="264">
        <v>21000</v>
      </c>
      <c r="V365" s="264">
        <v>2300</v>
      </c>
    </row>
    <row r="366" spans="1:24" ht="12.75">
      <c r="A366" s="71">
        <v>219</v>
      </c>
      <c r="B366" s="72"/>
      <c r="C366" s="54" t="s">
        <v>1547</v>
      </c>
      <c r="D366" s="54"/>
      <c r="E366" s="54"/>
      <c r="F366" s="264"/>
      <c r="G366" s="56"/>
      <c r="H366" s="264"/>
      <c r="I366" s="73"/>
      <c r="J366" s="54"/>
      <c r="L366" s="55"/>
      <c r="M366" s="56"/>
      <c r="N366" s="131"/>
      <c r="O366" s="73"/>
      <c r="P366" s="54"/>
      <c r="R366" s="55"/>
      <c r="S366" s="131"/>
      <c r="U366" s="264"/>
      <c r="V366" s="264"/>
      <c r="W366" s="73"/>
      <c r="X366" s="54"/>
    </row>
    <row r="367" spans="1:22" ht="12.75">
      <c r="A367" s="8" t="s">
        <v>1626</v>
      </c>
      <c r="C367" t="s">
        <v>1627</v>
      </c>
      <c r="F367" s="264"/>
      <c r="H367" s="264"/>
      <c r="L367" s="6">
        <v>0</v>
      </c>
      <c r="N367" s="133">
        <v>0</v>
      </c>
      <c r="U367" s="264"/>
      <c r="V367" s="264"/>
    </row>
    <row r="368" spans="1:24" ht="12.75">
      <c r="A368" s="71"/>
      <c r="B368" s="72"/>
      <c r="C368" s="54" t="s">
        <v>1548</v>
      </c>
      <c r="D368" s="54"/>
      <c r="E368" s="54"/>
      <c r="F368" s="264"/>
      <c r="G368" s="56"/>
      <c r="H368" s="264"/>
      <c r="I368" s="73"/>
      <c r="J368" s="54"/>
      <c r="L368" s="55"/>
      <c r="M368" s="56"/>
      <c r="N368" s="55"/>
      <c r="O368" s="73"/>
      <c r="P368" s="54"/>
      <c r="R368" s="55"/>
      <c r="S368" s="55"/>
      <c r="U368" s="264"/>
      <c r="V368" s="264"/>
      <c r="W368" s="73"/>
      <c r="X368" s="54"/>
    </row>
    <row r="369" spans="1:24" ht="12.75">
      <c r="A369" s="71"/>
      <c r="B369" s="72" t="s">
        <v>1217</v>
      </c>
      <c r="C369" s="54"/>
      <c r="D369" s="54" t="s">
        <v>647</v>
      </c>
      <c r="E369" s="54"/>
      <c r="F369" s="264"/>
      <c r="G369" s="56"/>
      <c r="H369" s="264"/>
      <c r="I369" s="73"/>
      <c r="J369" s="54"/>
      <c r="L369" s="55"/>
      <c r="M369" s="56"/>
      <c r="N369" s="55"/>
      <c r="O369" s="73"/>
      <c r="P369" s="54"/>
      <c r="R369" s="55"/>
      <c r="S369" s="55"/>
      <c r="U369" s="264"/>
      <c r="V369" s="264"/>
      <c r="W369" s="73"/>
      <c r="X369" s="54"/>
    </row>
    <row r="370" spans="1:24" ht="12.75">
      <c r="A370" s="71"/>
      <c r="B370" s="72" t="s">
        <v>1227</v>
      </c>
      <c r="C370" s="54"/>
      <c r="D370" s="54" t="s">
        <v>2191</v>
      </c>
      <c r="E370" s="54"/>
      <c r="F370" s="264"/>
      <c r="G370" s="56"/>
      <c r="H370" s="264"/>
      <c r="I370" s="73"/>
      <c r="J370" s="54"/>
      <c r="L370" s="55"/>
      <c r="M370" s="56"/>
      <c r="N370" s="55"/>
      <c r="O370" s="73"/>
      <c r="P370" s="54"/>
      <c r="R370" s="55"/>
      <c r="S370" s="55"/>
      <c r="U370" s="264"/>
      <c r="V370" s="264"/>
      <c r="W370" s="73"/>
      <c r="X370" s="54"/>
    </row>
    <row r="371" spans="1:24" ht="12.75">
      <c r="A371" s="71"/>
      <c r="B371" s="72" t="s">
        <v>824</v>
      </c>
      <c r="C371" s="54"/>
      <c r="D371" s="54" t="s">
        <v>2192</v>
      </c>
      <c r="E371" s="54"/>
      <c r="F371" s="264"/>
      <c r="G371" s="56"/>
      <c r="H371" s="264"/>
      <c r="I371" s="73"/>
      <c r="J371" s="54"/>
      <c r="L371" s="55"/>
      <c r="M371" s="56"/>
      <c r="N371" s="55"/>
      <c r="O371" s="73"/>
      <c r="P371" s="54"/>
      <c r="R371" s="55"/>
      <c r="S371" s="55"/>
      <c r="U371" s="264"/>
      <c r="V371" s="264"/>
      <c r="W371" s="73"/>
      <c r="X371" s="54"/>
    </row>
    <row r="372" spans="1:24" ht="12.75">
      <c r="A372" s="71"/>
      <c r="B372" s="72" t="s">
        <v>825</v>
      </c>
      <c r="C372" s="54"/>
      <c r="D372" s="54"/>
      <c r="E372" s="54" t="s">
        <v>1549</v>
      </c>
      <c r="F372" s="264"/>
      <c r="G372" s="56"/>
      <c r="H372" s="264"/>
      <c r="I372" s="73"/>
      <c r="J372" s="54"/>
      <c r="L372" s="55"/>
      <c r="M372" s="56"/>
      <c r="N372" s="55"/>
      <c r="O372" s="73"/>
      <c r="P372" s="54"/>
      <c r="R372" s="55"/>
      <c r="S372" s="55"/>
      <c r="U372" s="264"/>
      <c r="V372" s="264"/>
      <c r="W372" s="73"/>
      <c r="X372" s="54"/>
    </row>
    <row r="373" spans="1:24" ht="12.75">
      <c r="A373" s="71">
        <v>221</v>
      </c>
      <c r="B373" s="72"/>
      <c r="C373" s="54"/>
      <c r="D373" s="54" t="s">
        <v>1550</v>
      </c>
      <c r="E373" s="54"/>
      <c r="F373" s="264"/>
      <c r="G373" s="56"/>
      <c r="H373" s="264"/>
      <c r="I373" s="73"/>
      <c r="J373" s="54"/>
      <c r="L373" s="55"/>
      <c r="M373" s="56"/>
      <c r="N373" s="55"/>
      <c r="O373" s="73"/>
      <c r="P373" s="54"/>
      <c r="R373" s="55"/>
      <c r="S373" s="55"/>
      <c r="U373" s="264"/>
      <c r="V373" s="264"/>
      <c r="W373" s="73"/>
      <c r="X373" s="54"/>
    </row>
    <row r="374" spans="1:24" ht="12.75">
      <c r="A374" s="71">
        <v>222</v>
      </c>
      <c r="B374" s="72"/>
      <c r="C374" s="54"/>
      <c r="D374" s="54"/>
      <c r="E374" s="54" t="s">
        <v>1551</v>
      </c>
      <c r="F374" s="264"/>
      <c r="G374" s="56"/>
      <c r="H374" s="264"/>
      <c r="I374" s="73"/>
      <c r="J374" s="54"/>
      <c r="L374" s="55"/>
      <c r="M374" s="56"/>
      <c r="N374" s="55"/>
      <c r="O374" s="73"/>
      <c r="P374" s="54"/>
      <c r="R374" s="55"/>
      <c r="S374" s="55"/>
      <c r="U374" s="264"/>
      <c r="V374" s="264"/>
      <c r="W374" s="73"/>
      <c r="X374" s="54"/>
    </row>
    <row r="375" spans="1:24" ht="12.75">
      <c r="A375" s="71">
        <v>221</v>
      </c>
      <c r="B375" s="72"/>
      <c r="C375" s="54" t="s">
        <v>2193</v>
      </c>
      <c r="D375" s="54"/>
      <c r="E375" s="54"/>
      <c r="F375" s="264"/>
      <c r="G375" s="73"/>
      <c r="H375" s="264"/>
      <c r="I375" s="73"/>
      <c r="J375" s="54"/>
      <c r="L375" s="55"/>
      <c r="M375" s="73"/>
      <c r="N375" s="55"/>
      <c r="O375" s="73"/>
      <c r="P375" s="54"/>
      <c r="R375" s="55"/>
      <c r="S375" s="55"/>
      <c r="U375" s="264"/>
      <c r="V375" s="264"/>
      <c r="W375" s="73"/>
      <c r="X375" s="54"/>
    </row>
    <row r="376" spans="1:24" ht="12.75">
      <c r="A376" s="71">
        <v>222</v>
      </c>
      <c r="B376" s="72"/>
      <c r="C376" s="54" t="s">
        <v>2194</v>
      </c>
      <c r="D376" s="54"/>
      <c r="E376" s="54"/>
      <c r="F376" s="264"/>
      <c r="G376" s="73"/>
      <c r="H376" s="264"/>
      <c r="I376" s="73"/>
      <c r="J376" s="54"/>
      <c r="L376" s="55"/>
      <c r="M376" s="73"/>
      <c r="N376" s="55"/>
      <c r="O376" s="73"/>
      <c r="P376" s="54"/>
      <c r="R376" s="55"/>
      <c r="S376" s="55"/>
      <c r="U376" s="264"/>
      <c r="V376" s="264"/>
      <c r="W376" s="73"/>
      <c r="X376" s="54"/>
    </row>
    <row r="377" spans="1:24" ht="12.75">
      <c r="A377" s="71">
        <v>223</v>
      </c>
      <c r="B377" s="72"/>
      <c r="C377" s="54" t="s">
        <v>816</v>
      </c>
      <c r="D377" s="54"/>
      <c r="E377" s="54"/>
      <c r="F377" s="264"/>
      <c r="G377" s="73"/>
      <c r="H377" s="264"/>
      <c r="I377" s="73"/>
      <c r="J377" s="54"/>
      <c r="L377" s="55"/>
      <c r="M377" s="73"/>
      <c r="N377" s="55"/>
      <c r="O377" s="73"/>
      <c r="P377" s="54"/>
      <c r="R377" s="55"/>
      <c r="S377" s="55"/>
      <c r="U377" s="264"/>
      <c r="V377" s="264"/>
      <c r="W377" s="73"/>
      <c r="X377" s="54"/>
    </row>
    <row r="378" spans="1:24" ht="12.75">
      <c r="A378" s="71">
        <v>224</v>
      </c>
      <c r="B378" s="72"/>
      <c r="C378" s="54" t="s">
        <v>817</v>
      </c>
      <c r="D378" s="54"/>
      <c r="E378" s="54"/>
      <c r="F378" s="264"/>
      <c r="G378" s="73"/>
      <c r="H378" s="264"/>
      <c r="I378" s="73"/>
      <c r="J378" s="54"/>
      <c r="L378" s="55"/>
      <c r="M378" s="73"/>
      <c r="N378" s="55"/>
      <c r="O378" s="73"/>
      <c r="P378" s="54"/>
      <c r="R378" s="55"/>
      <c r="S378" s="55"/>
      <c r="U378" s="264"/>
      <c r="V378" s="264"/>
      <c r="W378" s="73"/>
      <c r="X378" s="54"/>
    </row>
    <row r="379" spans="1:24" ht="12.75">
      <c r="A379" s="71">
        <v>225</v>
      </c>
      <c r="B379" s="72"/>
      <c r="C379" s="54" t="s">
        <v>818</v>
      </c>
      <c r="D379" s="54"/>
      <c r="E379" s="54"/>
      <c r="F379" s="264"/>
      <c r="G379" s="73"/>
      <c r="H379" s="264"/>
      <c r="I379" s="73"/>
      <c r="J379" s="54"/>
      <c r="L379" s="55"/>
      <c r="M379" s="73"/>
      <c r="N379" s="55"/>
      <c r="O379" s="73"/>
      <c r="P379" s="54"/>
      <c r="R379" s="55"/>
      <c r="S379" s="55"/>
      <c r="U379" s="264"/>
      <c r="V379" s="264"/>
      <c r="W379" s="73"/>
      <c r="X379" s="54"/>
    </row>
    <row r="380" spans="1:24" ht="12.75">
      <c r="A380" s="71">
        <v>226</v>
      </c>
      <c r="B380" s="72"/>
      <c r="C380" s="54" t="s">
        <v>819</v>
      </c>
      <c r="D380" s="54"/>
      <c r="E380" s="54"/>
      <c r="F380" s="264"/>
      <c r="G380" s="73"/>
      <c r="H380" s="264"/>
      <c r="I380" s="73"/>
      <c r="J380" s="54"/>
      <c r="L380" s="55"/>
      <c r="M380" s="73"/>
      <c r="N380" s="55"/>
      <c r="O380" s="73"/>
      <c r="P380" s="54"/>
      <c r="R380" s="55"/>
      <c r="S380" s="55"/>
      <c r="U380" s="264"/>
      <c r="V380" s="264"/>
      <c r="W380" s="73"/>
      <c r="X380" s="54"/>
    </row>
    <row r="381" spans="1:22" ht="12.75">
      <c r="A381" s="8" t="s">
        <v>1628</v>
      </c>
      <c r="C381" t="s">
        <v>1629</v>
      </c>
      <c r="F381" s="264"/>
      <c r="H381" s="264"/>
      <c r="L381" s="6">
        <v>989000</v>
      </c>
      <c r="N381" s="6">
        <v>22000</v>
      </c>
      <c r="U381" s="264"/>
      <c r="V381" s="264"/>
    </row>
    <row r="382" spans="1:24" ht="12.75">
      <c r="A382" s="71">
        <v>224</v>
      </c>
      <c r="B382" s="72"/>
      <c r="C382" s="54" t="s">
        <v>648</v>
      </c>
      <c r="D382" s="54"/>
      <c r="E382" s="54"/>
      <c r="F382" s="264"/>
      <c r="G382" s="56"/>
      <c r="H382" s="264"/>
      <c r="I382" s="73"/>
      <c r="J382" s="54"/>
      <c r="L382" s="55"/>
      <c r="M382" s="56"/>
      <c r="N382" s="55"/>
      <c r="O382" s="73"/>
      <c r="P382" s="54"/>
      <c r="R382" s="55"/>
      <c r="S382" s="55"/>
      <c r="U382" s="264"/>
      <c r="V382" s="264"/>
      <c r="W382" s="73"/>
      <c r="X382" s="54"/>
    </row>
    <row r="383" spans="1:24" ht="12.75">
      <c r="A383" s="71"/>
      <c r="B383" s="72" t="s">
        <v>1216</v>
      </c>
      <c r="C383" s="54"/>
      <c r="D383" s="54" t="s">
        <v>649</v>
      </c>
      <c r="E383" s="54"/>
      <c r="F383" s="264"/>
      <c r="G383" s="56"/>
      <c r="H383" s="264"/>
      <c r="I383" s="73"/>
      <c r="J383" s="54"/>
      <c r="L383" s="55"/>
      <c r="M383" s="56"/>
      <c r="N383" s="55"/>
      <c r="O383" s="73"/>
      <c r="P383" s="54"/>
      <c r="R383" s="55"/>
      <c r="S383" s="55"/>
      <c r="U383" s="264"/>
      <c r="V383" s="264"/>
      <c r="W383" s="73"/>
      <c r="X383" s="54"/>
    </row>
    <row r="384" spans="1:24" ht="12.75">
      <c r="A384" s="71"/>
      <c r="B384" s="72" t="s">
        <v>1217</v>
      </c>
      <c r="C384" s="54"/>
      <c r="D384" s="54" t="s">
        <v>650</v>
      </c>
      <c r="E384" s="54"/>
      <c r="F384" s="264"/>
      <c r="G384" s="56"/>
      <c r="H384" s="264"/>
      <c r="I384" s="73"/>
      <c r="J384" s="54"/>
      <c r="L384" s="55"/>
      <c r="M384" s="56"/>
      <c r="N384" s="55"/>
      <c r="O384" s="73"/>
      <c r="P384" s="54"/>
      <c r="R384" s="55"/>
      <c r="S384" s="55"/>
      <c r="U384" s="264"/>
      <c r="V384" s="264"/>
      <c r="W384" s="73"/>
      <c r="X384" s="54"/>
    </row>
    <row r="385" spans="1:24" ht="12.75">
      <c r="A385" s="71"/>
      <c r="B385" s="72"/>
      <c r="C385" s="54" t="s">
        <v>651</v>
      </c>
      <c r="D385" s="54"/>
      <c r="E385" s="54"/>
      <c r="F385" s="264"/>
      <c r="G385" s="56"/>
      <c r="H385" s="264"/>
      <c r="I385" s="73"/>
      <c r="J385" s="54"/>
      <c r="L385" s="55"/>
      <c r="M385" s="56"/>
      <c r="N385" s="55"/>
      <c r="O385" s="73"/>
      <c r="P385" s="54"/>
      <c r="R385" s="55"/>
      <c r="S385" s="55"/>
      <c r="U385" s="264"/>
      <c r="V385" s="264"/>
      <c r="W385" s="73"/>
      <c r="X385" s="54"/>
    </row>
    <row r="386" spans="1:24" ht="12.75">
      <c r="A386" s="71">
        <v>225</v>
      </c>
      <c r="B386" s="72" t="s">
        <v>1216</v>
      </c>
      <c r="C386" s="54"/>
      <c r="D386" s="54" t="s">
        <v>652</v>
      </c>
      <c r="E386" s="54"/>
      <c r="F386" s="264"/>
      <c r="G386" s="56"/>
      <c r="H386" s="264"/>
      <c r="I386" s="73"/>
      <c r="J386" s="54"/>
      <c r="L386" s="55"/>
      <c r="M386" s="56"/>
      <c r="N386" s="55"/>
      <c r="O386" s="73"/>
      <c r="P386" s="54"/>
      <c r="R386" s="55"/>
      <c r="S386" s="55"/>
      <c r="U386" s="264"/>
      <c r="V386" s="264"/>
      <c r="W386" s="73"/>
      <c r="X386" s="54"/>
    </row>
    <row r="387" spans="1:24" ht="12.75">
      <c r="A387" s="71"/>
      <c r="B387" s="72" t="s">
        <v>1217</v>
      </c>
      <c r="C387" s="54"/>
      <c r="D387" s="54" t="s">
        <v>650</v>
      </c>
      <c r="E387" s="54"/>
      <c r="F387" s="264"/>
      <c r="G387" s="56"/>
      <c r="H387" s="264"/>
      <c r="I387" s="73"/>
      <c r="J387" s="54"/>
      <c r="K387" s="17"/>
      <c r="L387" s="55"/>
      <c r="M387" s="56"/>
      <c r="N387" s="55"/>
      <c r="O387" s="73"/>
      <c r="P387" s="54"/>
      <c r="Q387" s="17"/>
      <c r="R387" s="55"/>
      <c r="S387" s="55"/>
      <c r="T387" s="17"/>
      <c r="U387" s="264"/>
      <c r="V387" s="264"/>
      <c r="W387" s="73"/>
      <c r="X387" s="54"/>
    </row>
    <row r="388" spans="1:24" ht="12.75">
      <c r="A388" s="71">
        <v>226</v>
      </c>
      <c r="B388" s="72"/>
      <c r="C388" s="54"/>
      <c r="D388" s="54" t="s">
        <v>653</v>
      </c>
      <c r="E388" s="54"/>
      <c r="F388" s="264"/>
      <c r="G388" s="56"/>
      <c r="H388" s="264"/>
      <c r="I388" s="73"/>
      <c r="J388" s="54"/>
      <c r="L388" s="55"/>
      <c r="M388" s="56"/>
      <c r="N388" s="55"/>
      <c r="O388" s="73"/>
      <c r="P388" s="54"/>
      <c r="R388" s="55"/>
      <c r="S388" s="55"/>
      <c r="U388" s="264"/>
      <c r="V388" s="264"/>
      <c r="W388" s="73"/>
      <c r="X388" s="54"/>
    </row>
    <row r="389" spans="1:22" ht="12.75">
      <c r="A389" s="8" t="s">
        <v>1630</v>
      </c>
      <c r="C389" t="s">
        <v>1631</v>
      </c>
      <c r="F389" s="264"/>
      <c r="H389" s="264"/>
      <c r="L389" s="6">
        <v>2346000</v>
      </c>
      <c r="N389" s="6">
        <v>285000</v>
      </c>
      <c r="U389" s="264"/>
      <c r="V389" s="264"/>
    </row>
    <row r="390" spans="1:24" ht="12.75">
      <c r="A390" s="71">
        <v>228</v>
      </c>
      <c r="B390" s="72"/>
      <c r="C390" s="54" t="s">
        <v>1552</v>
      </c>
      <c r="D390" s="54"/>
      <c r="E390" s="54"/>
      <c r="F390" s="264"/>
      <c r="G390" s="56"/>
      <c r="H390" s="264"/>
      <c r="I390" s="73"/>
      <c r="J390" s="54"/>
      <c r="L390" s="55"/>
      <c r="M390" s="56"/>
      <c r="N390" s="55"/>
      <c r="O390" s="73"/>
      <c r="P390" s="54"/>
      <c r="R390" s="55"/>
      <c r="S390" s="55"/>
      <c r="U390" s="264"/>
      <c r="V390" s="264"/>
      <c r="W390" s="73"/>
      <c r="X390" s="54"/>
    </row>
    <row r="391" spans="1:24" ht="12.75">
      <c r="A391" s="71">
        <v>229</v>
      </c>
      <c r="B391" s="72"/>
      <c r="C391" s="54" t="s">
        <v>1553</v>
      </c>
      <c r="D391" s="54"/>
      <c r="E391" s="54"/>
      <c r="F391" s="264"/>
      <c r="G391" s="56"/>
      <c r="H391" s="264"/>
      <c r="I391" s="73"/>
      <c r="J391" s="54"/>
      <c r="L391" s="55"/>
      <c r="M391" s="56"/>
      <c r="N391" s="55"/>
      <c r="O391" s="73"/>
      <c r="P391" s="54"/>
      <c r="R391" s="55"/>
      <c r="S391" s="55"/>
      <c r="U391" s="264"/>
      <c r="V391" s="264"/>
      <c r="W391" s="73"/>
      <c r="X391" s="54"/>
    </row>
    <row r="392" spans="1:24" ht="12.75">
      <c r="A392" s="71">
        <v>230</v>
      </c>
      <c r="B392" s="72"/>
      <c r="C392" s="54" t="s">
        <v>1554</v>
      </c>
      <c r="D392" s="54"/>
      <c r="E392" s="54"/>
      <c r="F392" s="264"/>
      <c r="G392" s="56"/>
      <c r="H392" s="264"/>
      <c r="I392" s="73"/>
      <c r="J392" s="54"/>
      <c r="L392" s="55"/>
      <c r="M392" s="56"/>
      <c r="N392" s="55"/>
      <c r="O392" s="73"/>
      <c r="P392" s="54"/>
      <c r="R392" s="55"/>
      <c r="S392" s="55"/>
      <c r="U392" s="264"/>
      <c r="V392" s="264"/>
      <c r="W392" s="73"/>
      <c r="X392" s="54"/>
    </row>
    <row r="393" spans="1:24" ht="12.75">
      <c r="A393" s="71">
        <v>231</v>
      </c>
      <c r="B393" s="72"/>
      <c r="C393" s="54" t="s">
        <v>2196</v>
      </c>
      <c r="D393" s="54"/>
      <c r="E393" s="54"/>
      <c r="F393" s="264"/>
      <c r="G393" s="56"/>
      <c r="H393" s="264"/>
      <c r="I393" s="73"/>
      <c r="J393" s="54"/>
      <c r="L393" s="55"/>
      <c r="M393" s="56"/>
      <c r="N393" s="55"/>
      <c r="O393" s="73"/>
      <c r="P393" s="54"/>
      <c r="R393" s="55"/>
      <c r="S393" s="55"/>
      <c r="U393" s="264"/>
      <c r="V393" s="264"/>
      <c r="W393" s="73"/>
      <c r="X393" s="54"/>
    </row>
    <row r="394" spans="1:24" ht="12.75">
      <c r="A394" s="71"/>
      <c r="B394" s="72" t="s">
        <v>1217</v>
      </c>
      <c r="C394" s="54"/>
      <c r="D394" s="54" t="s">
        <v>820</v>
      </c>
      <c r="E394" s="54"/>
      <c r="F394" s="264"/>
      <c r="G394" s="73"/>
      <c r="H394" s="264"/>
      <c r="I394" s="73"/>
      <c r="J394" s="54"/>
      <c r="L394" s="55"/>
      <c r="M394" s="73"/>
      <c r="N394" s="55"/>
      <c r="O394" s="73"/>
      <c r="P394" s="54"/>
      <c r="R394" s="55"/>
      <c r="S394" s="55"/>
      <c r="U394" s="264"/>
      <c r="V394" s="264"/>
      <c r="W394" s="73"/>
      <c r="X394" s="54"/>
    </row>
    <row r="395" spans="1:24" ht="12.75">
      <c r="A395" s="77">
        <v>232</v>
      </c>
      <c r="B395" s="78" t="s">
        <v>1216</v>
      </c>
      <c r="C395" s="54" t="s">
        <v>2195</v>
      </c>
      <c r="D395" s="54"/>
      <c r="E395" s="54"/>
      <c r="F395" s="264"/>
      <c r="G395" s="73"/>
      <c r="H395" s="264"/>
      <c r="I395" s="73"/>
      <c r="J395" s="54"/>
      <c r="L395" s="79"/>
      <c r="M395" s="73"/>
      <c r="N395" s="79"/>
      <c r="O395" s="73"/>
      <c r="P395" s="54"/>
      <c r="R395" s="79"/>
      <c r="S395" s="79"/>
      <c r="U395" s="264"/>
      <c r="V395" s="264"/>
      <c r="W395" s="73"/>
      <c r="X395" s="54"/>
    </row>
    <row r="396" spans="1:22" ht="12.75">
      <c r="A396" s="8">
        <v>232</v>
      </c>
      <c r="C396" t="s">
        <v>1555</v>
      </c>
      <c r="F396" s="264"/>
      <c r="H396" s="264"/>
      <c r="L396" s="6">
        <v>881000</v>
      </c>
      <c r="N396" s="6">
        <v>52000</v>
      </c>
      <c r="U396" s="264"/>
      <c r="V396" s="264"/>
    </row>
    <row r="397" spans="1:24" ht="12.75">
      <c r="A397" s="71">
        <v>233</v>
      </c>
      <c r="B397" s="72"/>
      <c r="C397" s="54" t="s">
        <v>821</v>
      </c>
      <c r="D397" s="54"/>
      <c r="E397" s="54"/>
      <c r="F397" s="264"/>
      <c r="G397" s="73"/>
      <c r="H397" s="264"/>
      <c r="I397" s="73"/>
      <c r="J397" s="54"/>
      <c r="L397" s="55"/>
      <c r="M397" s="73"/>
      <c r="N397" s="55"/>
      <c r="O397" s="73"/>
      <c r="P397" s="54"/>
      <c r="R397" s="55"/>
      <c r="S397" s="55"/>
      <c r="U397" s="264"/>
      <c r="V397" s="264"/>
      <c r="W397" s="73"/>
      <c r="X397" s="54"/>
    </row>
    <row r="398" spans="1:24" ht="12.75">
      <c r="A398" s="71">
        <v>233</v>
      </c>
      <c r="B398" s="72"/>
      <c r="C398" s="54" t="s">
        <v>1556</v>
      </c>
      <c r="D398" s="54"/>
      <c r="E398" s="54"/>
      <c r="F398" s="264"/>
      <c r="G398" s="56"/>
      <c r="H398" s="264"/>
      <c r="I398" s="73"/>
      <c r="J398" s="54"/>
      <c r="L398" s="55"/>
      <c r="M398" s="56"/>
      <c r="N398" s="55"/>
      <c r="O398" s="73"/>
      <c r="P398" s="54"/>
      <c r="R398" s="55"/>
      <c r="S398" s="55"/>
      <c r="U398" s="264"/>
      <c r="V398" s="264"/>
      <c r="W398" s="73"/>
      <c r="X398" s="54"/>
    </row>
    <row r="399" spans="1:22" ht="12.75">
      <c r="A399" s="8" t="s">
        <v>1632</v>
      </c>
      <c r="C399" t="s">
        <v>1633</v>
      </c>
      <c r="F399" s="264"/>
      <c r="H399" s="264"/>
      <c r="I399" s="73"/>
      <c r="L399" s="6">
        <v>464000</v>
      </c>
      <c r="N399" s="6">
        <v>20000</v>
      </c>
      <c r="U399" s="264"/>
      <c r="V399" s="264"/>
    </row>
    <row r="400" spans="1:23" s="138" customFormat="1" ht="12.75">
      <c r="A400" s="44"/>
      <c r="B400" s="47"/>
      <c r="C400" s="137" t="s">
        <v>1557</v>
      </c>
      <c r="F400" s="208"/>
      <c r="G400" s="84">
        <f>SUM(F365:F399)</f>
        <v>4703000</v>
      </c>
      <c r="H400" s="208"/>
      <c r="I400" s="73"/>
      <c r="K400"/>
      <c r="L400" s="23"/>
      <c r="M400" s="84">
        <f>SUM(L365:L399)</f>
        <v>4682000</v>
      </c>
      <c r="N400" s="23"/>
      <c r="O400" s="139"/>
      <c r="Q400"/>
      <c r="R400" s="23"/>
      <c r="S400" s="23"/>
      <c r="T400"/>
      <c r="U400" s="208"/>
      <c r="V400" s="208"/>
      <c r="W400" s="139"/>
    </row>
    <row r="401" spans="1:22" ht="12.75">
      <c r="A401" s="8" t="s">
        <v>1634</v>
      </c>
      <c r="C401" t="s">
        <v>1635</v>
      </c>
      <c r="F401" s="264">
        <f>SUM(L401,L406,U401)</f>
        <v>5105000</v>
      </c>
      <c r="H401" s="264">
        <f>SUM(N401,N406,V401)</f>
        <v>1203000</v>
      </c>
      <c r="L401" s="6">
        <v>3683000</v>
      </c>
      <c r="N401" s="6">
        <v>647000</v>
      </c>
      <c r="U401" s="264">
        <v>1029000</v>
      </c>
      <c r="V401" s="264">
        <v>437000</v>
      </c>
    </row>
    <row r="402" spans="1:24" ht="12.75">
      <c r="A402" s="71">
        <v>236</v>
      </c>
      <c r="B402" s="72" t="s">
        <v>1241</v>
      </c>
      <c r="C402" s="54" t="s">
        <v>1558</v>
      </c>
      <c r="D402" s="54"/>
      <c r="E402" s="54"/>
      <c r="F402" s="264"/>
      <c r="G402" s="56"/>
      <c r="H402" s="264"/>
      <c r="I402" s="73"/>
      <c r="J402" s="54"/>
      <c r="L402" s="55"/>
      <c r="M402" s="56"/>
      <c r="N402" s="55"/>
      <c r="O402" s="73"/>
      <c r="P402" s="54"/>
      <c r="R402" s="55"/>
      <c r="S402" s="55"/>
      <c r="U402" s="264"/>
      <c r="V402" s="264"/>
      <c r="W402" s="73"/>
      <c r="X402" s="54"/>
    </row>
    <row r="403" spans="1:24" ht="12.75">
      <c r="A403" s="71"/>
      <c r="B403" s="72" t="s">
        <v>1242</v>
      </c>
      <c r="C403" s="54" t="s">
        <v>654</v>
      </c>
      <c r="D403" s="54"/>
      <c r="E403" s="54"/>
      <c r="F403" s="264"/>
      <c r="G403" s="56"/>
      <c r="H403" s="264"/>
      <c r="I403" s="73"/>
      <c r="J403" s="54"/>
      <c r="L403" s="55"/>
      <c r="M403" s="56"/>
      <c r="N403" s="55"/>
      <c r="O403" s="73"/>
      <c r="P403" s="54"/>
      <c r="R403" s="55"/>
      <c r="S403" s="55"/>
      <c r="U403" s="264"/>
      <c r="V403" s="264"/>
      <c r="W403" s="73"/>
      <c r="X403" s="54"/>
    </row>
    <row r="404" spans="1:24" ht="12.75">
      <c r="A404" s="71"/>
      <c r="B404" s="72" t="s">
        <v>1217</v>
      </c>
      <c r="C404" s="54" t="s">
        <v>1559</v>
      </c>
      <c r="D404" s="54"/>
      <c r="E404" s="54"/>
      <c r="F404" s="264"/>
      <c r="G404" s="56"/>
      <c r="H404" s="264"/>
      <c r="I404" s="73"/>
      <c r="J404" s="54"/>
      <c r="L404" s="55"/>
      <c r="M404" s="56"/>
      <c r="N404" s="55"/>
      <c r="O404" s="73"/>
      <c r="P404" s="54"/>
      <c r="R404" s="55"/>
      <c r="S404" s="55"/>
      <c r="U404" s="264"/>
      <c r="V404" s="264"/>
      <c r="W404" s="73"/>
      <c r="X404" s="54"/>
    </row>
    <row r="405" spans="1:24" ht="12.75">
      <c r="A405" s="71"/>
      <c r="B405" s="72" t="s">
        <v>1227</v>
      </c>
      <c r="C405" s="54" t="s">
        <v>1560</v>
      </c>
      <c r="D405" s="54"/>
      <c r="E405" s="54"/>
      <c r="F405" s="264"/>
      <c r="G405" s="56"/>
      <c r="H405" s="264"/>
      <c r="I405" s="73"/>
      <c r="J405" s="54"/>
      <c r="L405" s="55"/>
      <c r="M405" s="56"/>
      <c r="N405" s="55"/>
      <c r="O405" s="73"/>
      <c r="P405" s="54"/>
      <c r="R405" s="55"/>
      <c r="S405" s="55"/>
      <c r="U405" s="264"/>
      <c r="V405" s="264"/>
      <c r="W405" s="73"/>
      <c r="X405" s="54"/>
    </row>
    <row r="406" spans="1:22" ht="12.75">
      <c r="A406" s="8">
        <v>236</v>
      </c>
      <c r="B406" s="4" t="s">
        <v>1636</v>
      </c>
      <c r="C406" t="s">
        <v>1561</v>
      </c>
      <c r="F406" s="264"/>
      <c r="H406" s="264"/>
      <c r="L406" s="6">
        <v>393000</v>
      </c>
      <c r="N406" s="6">
        <v>119000</v>
      </c>
      <c r="U406" s="264"/>
      <c r="V406" s="264"/>
    </row>
    <row r="407" spans="1:24" ht="12.75">
      <c r="A407" s="71"/>
      <c r="B407" s="72"/>
      <c r="C407" s="94" t="s">
        <v>1562</v>
      </c>
      <c r="D407" s="54"/>
      <c r="E407" s="54"/>
      <c r="F407" s="55"/>
      <c r="G407" s="56">
        <f>SUM(F401:F406)</f>
        <v>5105000</v>
      </c>
      <c r="H407" s="55"/>
      <c r="I407" s="56">
        <f>SUM(H401:H406)</f>
        <v>1203000</v>
      </c>
      <c r="J407" s="54"/>
      <c r="L407" s="55"/>
      <c r="M407" s="56">
        <f>SUM(L401:L406)</f>
        <v>4076000</v>
      </c>
      <c r="N407" s="55"/>
      <c r="O407" s="56">
        <f>SUM(N401:N406)</f>
        <v>766000</v>
      </c>
      <c r="P407" s="54"/>
      <c r="R407" s="55"/>
      <c r="S407" s="55"/>
      <c r="U407" s="227"/>
      <c r="V407" s="227"/>
      <c r="W407" s="56"/>
      <c r="X407" s="54"/>
    </row>
    <row r="408" spans="3:22" ht="12.75">
      <c r="C408" t="s">
        <v>1637</v>
      </c>
      <c r="U408" s="224"/>
      <c r="V408" s="224"/>
    </row>
    <row r="409" spans="1:22" ht="12.75">
      <c r="A409" s="8">
        <v>237</v>
      </c>
      <c r="B409" s="4" t="s">
        <v>1216</v>
      </c>
      <c r="D409" t="s">
        <v>657</v>
      </c>
      <c r="F409" s="6">
        <v>1000</v>
      </c>
      <c r="H409" s="133">
        <v>0</v>
      </c>
      <c r="L409" s="6">
        <v>1000</v>
      </c>
      <c r="N409" s="133">
        <v>0</v>
      </c>
      <c r="U409" s="224"/>
      <c r="V409" s="224"/>
    </row>
    <row r="410" spans="2:22" ht="12.75">
      <c r="B410" s="4" t="s">
        <v>1638</v>
      </c>
      <c r="D410" t="s">
        <v>1563</v>
      </c>
      <c r="F410" s="6">
        <v>1555000</v>
      </c>
      <c r="H410" s="6">
        <v>30000</v>
      </c>
      <c r="L410" s="6">
        <v>1555000</v>
      </c>
      <c r="N410" s="6">
        <v>30000</v>
      </c>
      <c r="U410" s="224"/>
      <c r="V410" s="224"/>
    </row>
    <row r="411" spans="1:24" ht="12.75">
      <c r="A411" s="71"/>
      <c r="B411" s="72"/>
      <c r="C411" s="54" t="s">
        <v>1548</v>
      </c>
      <c r="D411" s="54"/>
      <c r="E411" s="54"/>
      <c r="F411" s="55"/>
      <c r="G411" s="56"/>
      <c r="H411" s="55"/>
      <c r="I411" s="73"/>
      <c r="J411" s="54"/>
      <c r="L411" s="55"/>
      <c r="M411" s="56"/>
      <c r="N411" s="55"/>
      <c r="O411" s="73"/>
      <c r="P411" s="54"/>
      <c r="R411" s="55"/>
      <c r="S411" s="55"/>
      <c r="U411" s="227"/>
      <c r="V411" s="227"/>
      <c r="W411" s="73"/>
      <c r="X411" s="54"/>
    </row>
    <row r="412" spans="1:24" ht="12.75">
      <c r="A412" s="71"/>
      <c r="B412" s="72" t="s">
        <v>1227</v>
      </c>
      <c r="C412" s="54"/>
      <c r="D412" s="54" t="s">
        <v>655</v>
      </c>
      <c r="E412" s="54"/>
      <c r="F412" s="55"/>
      <c r="G412" s="56"/>
      <c r="H412" s="55"/>
      <c r="I412" s="73"/>
      <c r="J412" s="54"/>
      <c r="L412" s="55"/>
      <c r="M412" s="56"/>
      <c r="N412" s="55"/>
      <c r="O412" s="73"/>
      <c r="P412" s="54"/>
      <c r="R412" s="55"/>
      <c r="S412" s="55"/>
      <c r="U412" s="227"/>
      <c r="V412" s="227"/>
      <c r="W412" s="73"/>
      <c r="X412" s="54"/>
    </row>
    <row r="413" spans="1:24" ht="12.75">
      <c r="A413" s="71"/>
      <c r="B413" s="72" t="s">
        <v>824</v>
      </c>
      <c r="C413" s="54"/>
      <c r="D413" s="54" t="s">
        <v>656</v>
      </c>
      <c r="E413" s="54"/>
      <c r="F413" s="55"/>
      <c r="G413" s="56"/>
      <c r="H413" s="55"/>
      <c r="I413" s="73"/>
      <c r="J413" s="54"/>
      <c r="L413" s="55"/>
      <c r="M413" s="56"/>
      <c r="N413" s="55"/>
      <c r="O413" s="73"/>
      <c r="P413" s="54"/>
      <c r="R413" s="55"/>
      <c r="S413" s="55"/>
      <c r="U413" s="227"/>
      <c r="V413" s="227"/>
      <c r="W413" s="73"/>
      <c r="X413" s="54"/>
    </row>
    <row r="414" spans="1:22" ht="12.75">
      <c r="A414" s="8" t="s">
        <v>1639</v>
      </c>
      <c r="C414" t="s">
        <v>1640</v>
      </c>
      <c r="F414" s="6">
        <v>173000</v>
      </c>
      <c r="H414" s="6">
        <v>19000</v>
      </c>
      <c r="L414" s="6">
        <v>173000</v>
      </c>
      <c r="N414" s="6">
        <v>19000</v>
      </c>
      <c r="U414" s="224"/>
      <c r="V414" s="224"/>
    </row>
    <row r="415" spans="1:24" ht="12.75">
      <c r="A415" s="71">
        <v>239</v>
      </c>
      <c r="B415" s="72"/>
      <c r="C415" s="54"/>
      <c r="D415" s="54" t="s">
        <v>1564</v>
      </c>
      <c r="E415" s="54"/>
      <c r="F415" s="55"/>
      <c r="G415" s="56"/>
      <c r="H415" s="55"/>
      <c r="I415" s="73"/>
      <c r="J415" s="54"/>
      <c r="L415" s="55"/>
      <c r="M415" s="56"/>
      <c r="N415" s="55"/>
      <c r="O415" s="73"/>
      <c r="P415" s="54"/>
      <c r="R415" s="55"/>
      <c r="S415" s="55"/>
      <c r="U415" s="227"/>
      <c r="V415" s="227"/>
      <c r="W415" s="73"/>
      <c r="X415" s="54"/>
    </row>
    <row r="416" spans="1:24" ht="12.75">
      <c r="A416" s="71">
        <v>240</v>
      </c>
      <c r="B416" s="72"/>
      <c r="C416" s="54" t="s">
        <v>1565</v>
      </c>
      <c r="D416" s="54"/>
      <c r="E416" s="54"/>
      <c r="F416" s="55"/>
      <c r="G416" s="56"/>
      <c r="H416" s="55"/>
      <c r="I416" s="73"/>
      <c r="J416" s="54"/>
      <c r="L416" s="55"/>
      <c r="M416" s="56"/>
      <c r="N416" s="55"/>
      <c r="O416" s="73"/>
      <c r="P416" s="54"/>
      <c r="R416" s="55"/>
      <c r="S416" s="55"/>
      <c r="U416" s="227"/>
      <c r="V416" s="227"/>
      <c r="W416" s="73"/>
      <c r="X416" s="54"/>
    </row>
    <row r="417" spans="1:24" ht="12.75">
      <c r="A417" s="8">
        <v>241</v>
      </c>
      <c r="B417" s="4" t="s">
        <v>1216</v>
      </c>
      <c r="C417" t="s">
        <v>1566</v>
      </c>
      <c r="F417" s="6">
        <v>58000</v>
      </c>
      <c r="H417" s="62"/>
      <c r="I417" s="24">
        <v>38400</v>
      </c>
      <c r="J417" s="25" t="s">
        <v>1128</v>
      </c>
      <c r="L417" s="6">
        <v>58000</v>
      </c>
      <c r="N417" s="62"/>
      <c r="O417" s="24">
        <v>38400</v>
      </c>
      <c r="P417" s="25" t="s">
        <v>1128</v>
      </c>
      <c r="S417" s="62"/>
      <c r="U417" s="224"/>
      <c r="V417" s="249"/>
      <c r="W417" s="24"/>
      <c r="X417" s="25"/>
    </row>
    <row r="418" spans="1:24" ht="12.75">
      <c r="A418" s="71"/>
      <c r="B418" s="72" t="s">
        <v>1217</v>
      </c>
      <c r="C418" s="54" t="s">
        <v>658</v>
      </c>
      <c r="D418" s="54"/>
      <c r="E418" s="54"/>
      <c r="F418" s="55"/>
      <c r="G418" s="56"/>
      <c r="H418" s="55"/>
      <c r="I418" s="73"/>
      <c r="J418" s="54"/>
      <c r="L418" s="55"/>
      <c r="M418" s="56"/>
      <c r="N418" s="55"/>
      <c r="O418" s="73"/>
      <c r="P418" s="54"/>
      <c r="R418" s="55"/>
      <c r="S418" s="55"/>
      <c r="U418" s="227"/>
      <c r="V418" s="227"/>
      <c r="W418" s="73"/>
      <c r="X418" s="54"/>
    </row>
    <row r="419" spans="1:22" ht="12.75">
      <c r="A419" s="8">
        <v>242</v>
      </c>
      <c r="C419" t="s">
        <v>1641</v>
      </c>
      <c r="F419" s="6">
        <v>22000</v>
      </c>
      <c r="H419" s="6">
        <v>6000</v>
      </c>
      <c r="L419" s="6">
        <v>22000</v>
      </c>
      <c r="N419" s="6">
        <v>6000</v>
      </c>
      <c r="U419" s="224"/>
      <c r="V419" s="224"/>
    </row>
    <row r="420" spans="1:24" ht="12.75">
      <c r="A420" s="71"/>
      <c r="B420" s="72" t="s">
        <v>1217</v>
      </c>
      <c r="C420" s="54" t="s">
        <v>1567</v>
      </c>
      <c r="D420" s="54"/>
      <c r="E420" s="54"/>
      <c r="F420" s="55"/>
      <c r="G420" s="56"/>
      <c r="H420" s="55"/>
      <c r="I420" s="73"/>
      <c r="J420" s="54"/>
      <c r="L420" s="55"/>
      <c r="M420" s="56"/>
      <c r="N420" s="55"/>
      <c r="O420" s="73"/>
      <c r="P420" s="54"/>
      <c r="R420" s="55"/>
      <c r="S420" s="55"/>
      <c r="U420" s="227"/>
      <c r="V420" s="227"/>
      <c r="W420" s="73"/>
      <c r="X420" s="54"/>
    </row>
    <row r="421" spans="1:24" ht="12.75">
      <c r="A421" s="71">
        <v>243</v>
      </c>
      <c r="B421" s="72"/>
      <c r="C421" s="54" t="s">
        <v>1568</v>
      </c>
      <c r="D421" s="54"/>
      <c r="E421" s="54"/>
      <c r="F421" s="55"/>
      <c r="G421" s="56"/>
      <c r="H421" s="55"/>
      <c r="I421" s="73"/>
      <c r="J421" s="54"/>
      <c r="L421" s="55"/>
      <c r="M421" s="56"/>
      <c r="N421" s="55"/>
      <c r="O421" s="73"/>
      <c r="P421" s="54"/>
      <c r="R421" s="55"/>
      <c r="S421" s="55"/>
      <c r="U421" s="227"/>
      <c r="V421" s="227"/>
      <c r="W421" s="73"/>
      <c r="X421" s="54"/>
    </row>
    <row r="422" spans="1:22" ht="12.75">
      <c r="A422" s="8">
        <v>244</v>
      </c>
      <c r="C422" t="s">
        <v>1569</v>
      </c>
      <c r="F422" s="6">
        <v>42000</v>
      </c>
      <c r="H422" s="6">
        <v>600</v>
      </c>
      <c r="L422" s="6">
        <v>42000</v>
      </c>
      <c r="N422" s="6">
        <v>600</v>
      </c>
      <c r="U422" s="224"/>
      <c r="V422" s="224"/>
    </row>
    <row r="423" spans="1:24" ht="12.75">
      <c r="A423" s="71">
        <v>245</v>
      </c>
      <c r="B423" s="72"/>
      <c r="C423" s="54" t="s">
        <v>1186</v>
      </c>
      <c r="D423" s="54"/>
      <c r="E423" s="54"/>
      <c r="F423" s="55"/>
      <c r="G423" s="56"/>
      <c r="H423" s="55"/>
      <c r="I423" s="73"/>
      <c r="J423" s="54"/>
      <c r="L423" s="55"/>
      <c r="M423" s="56"/>
      <c r="N423" s="55"/>
      <c r="O423" s="73"/>
      <c r="P423" s="54"/>
      <c r="R423" s="55"/>
      <c r="S423" s="55"/>
      <c r="U423" s="227"/>
      <c r="V423" s="227"/>
      <c r="W423" s="73"/>
      <c r="X423" s="54"/>
    </row>
    <row r="424" spans="1:22" ht="12.75">
      <c r="A424" s="8" t="s">
        <v>1642</v>
      </c>
      <c r="C424" t="s">
        <v>1570</v>
      </c>
      <c r="F424" s="6">
        <v>332000</v>
      </c>
      <c r="H424" s="6">
        <v>6000</v>
      </c>
      <c r="L424" s="6">
        <v>332000</v>
      </c>
      <c r="N424" s="6">
        <v>6000</v>
      </c>
      <c r="U424" s="224"/>
      <c r="V424" s="224"/>
    </row>
    <row r="425" spans="1:22" ht="12.75">
      <c r="A425" s="8">
        <v>247</v>
      </c>
      <c r="B425" s="4" t="s">
        <v>1643</v>
      </c>
      <c r="C425" t="s">
        <v>1644</v>
      </c>
      <c r="F425" s="6">
        <v>2815000</v>
      </c>
      <c r="H425" s="6">
        <v>192000</v>
      </c>
      <c r="L425" s="6">
        <v>2815000</v>
      </c>
      <c r="N425" s="6">
        <v>192000</v>
      </c>
      <c r="U425" s="224"/>
      <c r="V425" s="224"/>
    </row>
    <row r="426" spans="1:24" ht="12.75">
      <c r="A426" s="71"/>
      <c r="B426" s="72" t="s">
        <v>1217</v>
      </c>
      <c r="C426" s="54" t="s">
        <v>1571</v>
      </c>
      <c r="D426" s="54"/>
      <c r="E426" s="54"/>
      <c r="F426" s="55"/>
      <c r="G426" s="56"/>
      <c r="H426" s="55"/>
      <c r="I426" s="73"/>
      <c r="J426" s="54"/>
      <c r="L426" s="55"/>
      <c r="M426" s="56"/>
      <c r="N426" s="55"/>
      <c r="O426" s="73"/>
      <c r="P426" s="54"/>
      <c r="R426" s="55"/>
      <c r="S426" s="55"/>
      <c r="U426" s="227"/>
      <c r="V426" s="227"/>
      <c r="W426" s="73"/>
      <c r="X426" s="54"/>
    </row>
    <row r="427" spans="1:24" ht="12.75">
      <c r="A427" s="71"/>
      <c r="B427" s="72" t="s">
        <v>1227</v>
      </c>
      <c r="C427" s="54" t="s">
        <v>1572</v>
      </c>
      <c r="D427" s="54"/>
      <c r="E427" s="54"/>
      <c r="F427" s="55"/>
      <c r="G427" s="56"/>
      <c r="H427" s="55"/>
      <c r="I427" s="73"/>
      <c r="J427" s="54"/>
      <c r="L427" s="55"/>
      <c r="M427" s="56"/>
      <c r="N427" s="55"/>
      <c r="O427" s="73"/>
      <c r="P427" s="54"/>
      <c r="R427" s="55"/>
      <c r="S427" s="55"/>
      <c r="U427" s="227"/>
      <c r="V427" s="227"/>
      <c r="W427" s="73"/>
      <c r="X427" s="54"/>
    </row>
    <row r="428" spans="1:24" ht="12.75">
      <c r="A428" s="71"/>
      <c r="B428" s="72" t="s">
        <v>824</v>
      </c>
      <c r="C428" s="54" t="s">
        <v>1198</v>
      </c>
      <c r="D428" s="54"/>
      <c r="E428" s="54"/>
      <c r="F428" s="55"/>
      <c r="G428" s="56"/>
      <c r="H428" s="55"/>
      <c r="I428" s="73"/>
      <c r="J428" s="54"/>
      <c r="L428" s="55"/>
      <c r="M428" s="56"/>
      <c r="N428" s="55"/>
      <c r="O428" s="73"/>
      <c r="P428" s="54"/>
      <c r="R428" s="55"/>
      <c r="S428" s="55"/>
      <c r="U428" s="227"/>
      <c r="V428" s="227"/>
      <c r="W428" s="73"/>
      <c r="X428" s="54"/>
    </row>
    <row r="429" spans="1:22" ht="12.75">
      <c r="A429" s="8" t="s">
        <v>1645</v>
      </c>
      <c r="C429" t="s">
        <v>1646</v>
      </c>
      <c r="F429" s="6">
        <v>440000</v>
      </c>
      <c r="H429" s="6">
        <v>19000</v>
      </c>
      <c r="L429" s="6">
        <v>440000</v>
      </c>
      <c r="N429" s="6">
        <v>19000</v>
      </c>
      <c r="U429" s="224"/>
      <c r="V429" s="224"/>
    </row>
    <row r="430" spans="1:24" ht="12.75">
      <c r="A430" s="71">
        <v>248</v>
      </c>
      <c r="B430" s="72"/>
      <c r="C430" s="54"/>
      <c r="D430" s="54" t="s">
        <v>1573</v>
      </c>
      <c r="E430" s="54"/>
      <c r="F430" s="55"/>
      <c r="G430" s="56"/>
      <c r="H430" s="55"/>
      <c r="I430" s="73"/>
      <c r="J430" s="54"/>
      <c r="L430" s="55"/>
      <c r="M430" s="56"/>
      <c r="N430" s="55"/>
      <c r="O430" s="73"/>
      <c r="P430" s="54"/>
      <c r="R430" s="55"/>
      <c r="S430" s="55"/>
      <c r="U430" s="227"/>
      <c r="V430" s="227"/>
      <c r="W430" s="73"/>
      <c r="X430" s="54"/>
    </row>
    <row r="431" spans="1:24" ht="12.75">
      <c r="A431" s="71">
        <v>249</v>
      </c>
      <c r="B431" s="72"/>
      <c r="C431" s="54"/>
      <c r="D431" s="54" t="s">
        <v>1574</v>
      </c>
      <c r="E431" s="54"/>
      <c r="F431" s="55"/>
      <c r="G431" s="56"/>
      <c r="H431" s="55"/>
      <c r="I431" s="73"/>
      <c r="J431" s="54"/>
      <c r="L431" s="55"/>
      <c r="M431" s="56"/>
      <c r="N431" s="55"/>
      <c r="O431" s="73"/>
      <c r="P431" s="54"/>
      <c r="R431" s="55"/>
      <c r="S431" s="55"/>
      <c r="U431" s="227"/>
      <c r="V431" s="227"/>
      <c r="W431" s="73"/>
      <c r="X431" s="54"/>
    </row>
    <row r="432" spans="1:24" ht="12.75">
      <c r="A432" s="71">
        <v>250</v>
      </c>
      <c r="B432" s="72"/>
      <c r="C432" s="54"/>
      <c r="D432" s="54" t="s">
        <v>2197</v>
      </c>
      <c r="E432" s="54"/>
      <c r="F432" s="55"/>
      <c r="G432" s="56"/>
      <c r="H432" s="55"/>
      <c r="I432" s="73"/>
      <c r="J432" s="54"/>
      <c r="L432" s="55"/>
      <c r="M432" s="56"/>
      <c r="N432" s="55"/>
      <c r="O432" s="73"/>
      <c r="P432" s="54"/>
      <c r="R432" s="55"/>
      <c r="S432" s="55"/>
      <c r="U432" s="227"/>
      <c r="V432" s="227"/>
      <c r="W432" s="73"/>
      <c r="X432" s="54"/>
    </row>
    <row r="433" spans="1:24" ht="12.75">
      <c r="A433" s="71">
        <v>248</v>
      </c>
      <c r="B433" s="72"/>
      <c r="C433" s="54" t="s">
        <v>2198</v>
      </c>
      <c r="D433" s="54"/>
      <c r="E433" s="54"/>
      <c r="F433" s="55"/>
      <c r="G433" s="73"/>
      <c r="H433" s="55"/>
      <c r="I433" s="56"/>
      <c r="J433" s="54"/>
      <c r="L433" s="55"/>
      <c r="M433" s="73"/>
      <c r="N433" s="55"/>
      <c r="O433" s="56"/>
      <c r="P433" s="54"/>
      <c r="R433" s="55"/>
      <c r="S433" s="55"/>
      <c r="U433" s="227"/>
      <c r="V433" s="227"/>
      <c r="W433" s="56"/>
      <c r="X433" s="54"/>
    </row>
    <row r="434" spans="1:24" ht="12.75">
      <c r="A434" s="71">
        <v>249</v>
      </c>
      <c r="B434" s="72"/>
      <c r="C434" s="54"/>
      <c r="D434" s="54" t="s">
        <v>2199</v>
      </c>
      <c r="E434" s="54"/>
      <c r="F434" s="55"/>
      <c r="G434" s="73"/>
      <c r="H434" s="55"/>
      <c r="I434" s="56"/>
      <c r="J434" s="54"/>
      <c r="L434" s="55"/>
      <c r="M434" s="73"/>
      <c r="N434" s="55"/>
      <c r="O434" s="56"/>
      <c r="P434" s="54"/>
      <c r="R434" s="55"/>
      <c r="S434" s="55"/>
      <c r="U434" s="227"/>
      <c r="V434" s="227"/>
      <c r="W434" s="56"/>
      <c r="X434" s="54"/>
    </row>
    <row r="435" spans="1:24" ht="12.75">
      <c r="A435" s="71">
        <v>250</v>
      </c>
      <c r="B435" s="72"/>
      <c r="C435" s="54"/>
      <c r="D435" s="54" t="s">
        <v>2200</v>
      </c>
      <c r="E435" s="54"/>
      <c r="F435" s="55"/>
      <c r="G435" s="73"/>
      <c r="H435" s="55"/>
      <c r="I435" s="56"/>
      <c r="J435" s="54"/>
      <c r="L435" s="55"/>
      <c r="M435" s="73"/>
      <c r="N435" s="55"/>
      <c r="O435" s="56"/>
      <c r="P435" s="54"/>
      <c r="R435" s="55"/>
      <c r="S435" s="55"/>
      <c r="U435" s="227"/>
      <c r="V435" s="227"/>
      <c r="W435" s="56"/>
      <c r="X435" s="54"/>
    </row>
    <row r="436" spans="1:24" ht="12.75">
      <c r="A436" s="71">
        <v>251</v>
      </c>
      <c r="B436" s="72"/>
      <c r="C436" s="54" t="s">
        <v>2201</v>
      </c>
      <c r="D436" s="54"/>
      <c r="E436" s="54"/>
      <c r="F436" s="55"/>
      <c r="G436" s="73"/>
      <c r="H436" s="55"/>
      <c r="I436" s="56"/>
      <c r="J436" s="54"/>
      <c r="L436" s="55"/>
      <c r="M436" s="73"/>
      <c r="N436" s="55"/>
      <c r="O436" s="56"/>
      <c r="P436" s="54"/>
      <c r="R436" s="55"/>
      <c r="S436" s="55"/>
      <c r="U436" s="227"/>
      <c r="V436" s="227"/>
      <c r="W436" s="56"/>
      <c r="X436" s="54"/>
    </row>
    <row r="437" spans="1:24" ht="12.75">
      <c r="A437" s="71">
        <v>252</v>
      </c>
      <c r="B437" s="72"/>
      <c r="C437" s="54" t="s">
        <v>2202</v>
      </c>
      <c r="D437" s="54"/>
      <c r="E437" s="54"/>
      <c r="F437" s="55"/>
      <c r="G437" s="73"/>
      <c r="H437" s="55"/>
      <c r="I437" s="56"/>
      <c r="J437" s="54"/>
      <c r="L437" s="55"/>
      <c r="M437" s="73"/>
      <c r="N437" s="55"/>
      <c r="O437" s="56"/>
      <c r="P437" s="54"/>
      <c r="R437" s="55"/>
      <c r="S437" s="55"/>
      <c r="U437" s="227"/>
      <c r="V437" s="227"/>
      <c r="W437" s="56"/>
      <c r="X437" s="54"/>
    </row>
    <row r="438" spans="1:24" ht="12.75">
      <c r="A438" s="71">
        <v>253</v>
      </c>
      <c r="B438" s="72"/>
      <c r="C438" s="54" t="s">
        <v>1316</v>
      </c>
      <c r="D438" s="54"/>
      <c r="E438" s="54"/>
      <c r="F438" s="55"/>
      <c r="G438" s="73"/>
      <c r="H438" s="55"/>
      <c r="I438" s="56"/>
      <c r="J438" s="54"/>
      <c r="L438" s="55"/>
      <c r="M438" s="73"/>
      <c r="N438" s="55"/>
      <c r="O438" s="56"/>
      <c r="P438" s="54"/>
      <c r="R438" s="55"/>
      <c r="S438" s="55"/>
      <c r="U438" s="227"/>
      <c r="V438" s="227"/>
      <c r="W438" s="56"/>
      <c r="X438" s="54"/>
    </row>
    <row r="439" spans="1:24" ht="12.75">
      <c r="A439" s="71">
        <v>251</v>
      </c>
      <c r="B439" s="72"/>
      <c r="C439" s="54" t="s">
        <v>659</v>
      </c>
      <c r="D439" s="54"/>
      <c r="E439" s="54"/>
      <c r="F439" s="55"/>
      <c r="G439" s="56"/>
      <c r="H439" s="55"/>
      <c r="I439" s="73"/>
      <c r="J439" s="54"/>
      <c r="L439" s="55"/>
      <c r="M439" s="56"/>
      <c r="N439" s="55"/>
      <c r="O439" s="73"/>
      <c r="P439" s="54"/>
      <c r="R439" s="55"/>
      <c r="S439" s="55"/>
      <c r="U439" s="227"/>
      <c r="V439" s="227"/>
      <c r="W439" s="73"/>
      <c r="X439" s="54"/>
    </row>
    <row r="440" spans="1:24" ht="12.75">
      <c r="A440" s="71"/>
      <c r="B440" s="72"/>
      <c r="C440" s="94" t="s">
        <v>0</v>
      </c>
      <c r="D440" s="54"/>
      <c r="E440" s="54"/>
      <c r="F440" s="55"/>
      <c r="G440" s="56">
        <f>SUM(F425:F439)</f>
        <v>3255000</v>
      </c>
      <c r="H440" s="55"/>
      <c r="I440" s="56">
        <f>SUM(H425:H439)</f>
        <v>211000</v>
      </c>
      <c r="J440" s="54"/>
      <c r="L440" s="55"/>
      <c r="M440" s="56">
        <f>SUM(L425:L439)</f>
        <v>3255000</v>
      </c>
      <c r="N440" s="55"/>
      <c r="O440" s="56">
        <f>SUM(N425:N439)</f>
        <v>211000</v>
      </c>
      <c r="P440" s="54"/>
      <c r="R440" s="55"/>
      <c r="S440" s="55"/>
      <c r="U440" s="227"/>
      <c r="V440" s="227"/>
      <c r="W440" s="56"/>
      <c r="X440" s="54"/>
    </row>
    <row r="441" spans="1:23" ht="12.75">
      <c r="A441" s="8">
        <v>252</v>
      </c>
      <c r="C441" t="s">
        <v>2203</v>
      </c>
      <c r="F441" s="6">
        <v>264000</v>
      </c>
      <c r="H441" s="6">
        <v>1200</v>
      </c>
      <c r="I441" s="57"/>
      <c r="L441" s="6">
        <v>264000</v>
      </c>
      <c r="N441" s="6">
        <v>1200</v>
      </c>
      <c r="O441" s="57"/>
      <c r="U441" s="224"/>
      <c r="V441" s="224"/>
      <c r="W441" s="57"/>
    </row>
    <row r="442" spans="1:23" ht="12.75">
      <c r="A442" s="8" t="s">
        <v>1647</v>
      </c>
      <c r="C442" t="s">
        <v>1648</v>
      </c>
      <c r="F442" s="6">
        <v>103000</v>
      </c>
      <c r="H442" s="6">
        <v>2000</v>
      </c>
      <c r="I442" s="57"/>
      <c r="L442" s="6">
        <v>103000</v>
      </c>
      <c r="N442" s="6">
        <v>2000</v>
      </c>
      <c r="O442" s="57"/>
      <c r="U442" s="224"/>
      <c r="V442" s="224"/>
      <c r="W442" s="57"/>
    </row>
    <row r="443" spans="1:24" ht="12.75">
      <c r="A443" s="71"/>
      <c r="B443" s="72" t="s">
        <v>1216</v>
      </c>
      <c r="C443" s="54"/>
      <c r="D443" s="54" t="s">
        <v>660</v>
      </c>
      <c r="E443" s="54"/>
      <c r="F443" s="55"/>
      <c r="G443" s="56"/>
      <c r="H443" s="55"/>
      <c r="I443" s="56"/>
      <c r="J443" s="54"/>
      <c r="L443" s="55"/>
      <c r="M443" s="56"/>
      <c r="N443" s="55"/>
      <c r="O443" s="56"/>
      <c r="P443" s="54"/>
      <c r="R443" s="55"/>
      <c r="S443" s="55"/>
      <c r="U443" s="227"/>
      <c r="V443" s="227"/>
      <c r="W443" s="56"/>
      <c r="X443" s="54"/>
    </row>
    <row r="444" spans="1:24" ht="12.75">
      <c r="A444" s="71"/>
      <c r="B444" s="72" t="s">
        <v>1217</v>
      </c>
      <c r="C444" s="54"/>
      <c r="D444" s="54"/>
      <c r="E444" s="54" t="s">
        <v>662</v>
      </c>
      <c r="F444" s="55"/>
      <c r="G444" s="56"/>
      <c r="H444" s="55"/>
      <c r="I444" s="56"/>
      <c r="J444" s="54"/>
      <c r="L444" s="55"/>
      <c r="M444" s="56"/>
      <c r="N444" s="55"/>
      <c r="O444" s="56"/>
      <c r="P444" s="54"/>
      <c r="R444" s="55"/>
      <c r="S444" s="55"/>
      <c r="U444" s="227"/>
      <c r="V444" s="227"/>
      <c r="W444" s="56"/>
      <c r="X444" s="54"/>
    </row>
    <row r="445" spans="1:24" ht="12.75">
      <c r="A445" s="71"/>
      <c r="B445" s="72" t="s">
        <v>1227</v>
      </c>
      <c r="C445" s="54"/>
      <c r="D445" s="54"/>
      <c r="E445" s="54" t="s">
        <v>661</v>
      </c>
      <c r="F445" s="55"/>
      <c r="G445" s="56"/>
      <c r="H445" s="55"/>
      <c r="I445" s="56"/>
      <c r="J445" s="54"/>
      <c r="L445" s="55"/>
      <c r="M445" s="56"/>
      <c r="N445" s="55"/>
      <c r="O445" s="56"/>
      <c r="P445" s="54"/>
      <c r="R445" s="55"/>
      <c r="S445" s="55"/>
      <c r="U445" s="227"/>
      <c r="V445" s="227"/>
      <c r="W445" s="56"/>
      <c r="X445" s="54"/>
    </row>
    <row r="446" spans="1:24" ht="12.75">
      <c r="A446" s="71"/>
      <c r="B446" s="72"/>
      <c r="C446" s="54" t="s">
        <v>2204</v>
      </c>
      <c r="D446" s="54"/>
      <c r="E446" s="54"/>
      <c r="F446" s="55"/>
      <c r="G446" s="56"/>
      <c r="H446" s="55"/>
      <c r="I446" s="56"/>
      <c r="J446" s="54"/>
      <c r="L446" s="55"/>
      <c r="M446" s="56"/>
      <c r="N446" s="55"/>
      <c r="O446" s="56"/>
      <c r="P446" s="54"/>
      <c r="R446" s="55"/>
      <c r="S446" s="55"/>
      <c r="U446" s="227"/>
      <c r="V446" s="227"/>
      <c r="W446" s="56"/>
      <c r="X446" s="54"/>
    </row>
    <row r="447" spans="1:24" ht="12.75">
      <c r="A447" s="71"/>
      <c r="B447" s="72" t="s">
        <v>824</v>
      </c>
      <c r="C447" s="54"/>
      <c r="D447" s="54" t="s">
        <v>660</v>
      </c>
      <c r="E447" s="54"/>
      <c r="F447" s="55"/>
      <c r="G447" s="56"/>
      <c r="H447" s="55"/>
      <c r="I447" s="56"/>
      <c r="J447" s="54"/>
      <c r="L447" s="55"/>
      <c r="M447" s="56"/>
      <c r="N447" s="55"/>
      <c r="O447" s="56"/>
      <c r="P447" s="54"/>
      <c r="R447" s="55"/>
      <c r="S447" s="55"/>
      <c r="U447" s="227"/>
      <c r="V447" s="227"/>
      <c r="W447" s="56"/>
      <c r="X447" s="54"/>
    </row>
    <row r="448" spans="1:24" ht="12.75">
      <c r="A448" s="71"/>
      <c r="B448" s="72" t="s">
        <v>825</v>
      </c>
      <c r="C448" s="54"/>
      <c r="D448" s="54"/>
      <c r="E448" s="54" t="s">
        <v>663</v>
      </c>
      <c r="F448" s="55"/>
      <c r="G448" s="56"/>
      <c r="H448" s="55"/>
      <c r="I448" s="56"/>
      <c r="J448" s="54"/>
      <c r="L448" s="55"/>
      <c r="M448" s="56"/>
      <c r="N448" s="55"/>
      <c r="O448" s="56"/>
      <c r="P448" s="54"/>
      <c r="R448" s="55"/>
      <c r="S448" s="55"/>
      <c r="U448" s="227"/>
      <c r="V448" s="227"/>
      <c r="W448" s="56"/>
      <c r="X448" s="54"/>
    </row>
    <row r="449" spans="1:24" ht="12.75">
      <c r="A449" s="71">
        <v>254</v>
      </c>
      <c r="B449" s="72"/>
      <c r="C449" s="54" t="s">
        <v>664</v>
      </c>
      <c r="D449" s="54"/>
      <c r="E449" s="54"/>
      <c r="F449" s="55"/>
      <c r="G449" s="56"/>
      <c r="H449" s="55"/>
      <c r="I449" s="56"/>
      <c r="J449" s="54"/>
      <c r="L449" s="55"/>
      <c r="M449" s="56"/>
      <c r="N449" s="55"/>
      <c r="O449" s="56"/>
      <c r="P449" s="54"/>
      <c r="R449" s="55"/>
      <c r="S449" s="55"/>
      <c r="U449" s="227"/>
      <c r="V449" s="227"/>
      <c r="W449" s="56"/>
      <c r="X449" s="54"/>
    </row>
    <row r="450" spans="1:24" ht="12.75">
      <c r="A450" s="71"/>
      <c r="B450" s="72"/>
      <c r="C450" s="54" t="s">
        <v>431</v>
      </c>
      <c r="D450" s="54"/>
      <c r="E450" s="54"/>
      <c r="F450" s="55"/>
      <c r="G450" s="73"/>
      <c r="H450" s="55"/>
      <c r="I450" s="56"/>
      <c r="J450" s="54"/>
      <c r="L450" s="55"/>
      <c r="M450" s="73"/>
      <c r="N450" s="55"/>
      <c r="O450" s="56"/>
      <c r="P450" s="54"/>
      <c r="R450" s="55"/>
      <c r="S450" s="55"/>
      <c r="U450" s="227"/>
      <c r="V450" s="227"/>
      <c r="W450" s="56"/>
      <c r="X450" s="54"/>
    </row>
    <row r="451" spans="1:23" ht="12.75">
      <c r="A451" s="8">
        <v>255</v>
      </c>
      <c r="C451" t="s">
        <v>2</v>
      </c>
      <c r="F451" s="6">
        <v>51000</v>
      </c>
      <c r="H451" s="6">
        <v>5000</v>
      </c>
      <c r="I451" s="57"/>
      <c r="L451" s="6">
        <v>51000</v>
      </c>
      <c r="N451" s="6">
        <v>5000</v>
      </c>
      <c r="O451" s="57"/>
      <c r="U451" s="224"/>
      <c r="V451" s="224"/>
      <c r="W451" s="57"/>
    </row>
    <row r="452" spans="1:23" ht="12.75">
      <c r="A452" s="8">
        <v>256</v>
      </c>
      <c r="C452" t="s">
        <v>3</v>
      </c>
      <c r="F452" s="6">
        <f>L452+U452</f>
        <v>980000</v>
      </c>
      <c r="H452" s="6">
        <f>N452+V452</f>
        <v>14100</v>
      </c>
      <c r="I452" s="57"/>
      <c r="L452" s="6">
        <v>965000</v>
      </c>
      <c r="N452" s="6">
        <v>14000</v>
      </c>
      <c r="O452" s="57"/>
      <c r="U452" s="224">
        <v>15000</v>
      </c>
      <c r="V452" s="224">
        <v>100</v>
      </c>
      <c r="W452" s="57"/>
    </row>
    <row r="453" spans="1:24" ht="12.75">
      <c r="A453" s="71"/>
      <c r="B453" s="72"/>
      <c r="C453" s="94" t="s">
        <v>4</v>
      </c>
      <c r="D453" s="54"/>
      <c r="E453" s="54"/>
      <c r="F453" s="55"/>
      <c r="G453" s="56">
        <f>SUM(F442:F452)</f>
        <v>1134000</v>
      </c>
      <c r="H453" s="55"/>
      <c r="I453" s="56">
        <f>SUM(H442:H452)</f>
        <v>21100</v>
      </c>
      <c r="J453" s="54"/>
      <c r="L453" s="55"/>
      <c r="M453" s="56">
        <f>SUM(L442:L452)</f>
        <v>1119000</v>
      </c>
      <c r="N453" s="55"/>
      <c r="O453" s="56">
        <f>SUM(N442:N452)</f>
        <v>21000</v>
      </c>
      <c r="P453" s="54"/>
      <c r="R453" s="55"/>
      <c r="S453" s="55"/>
      <c r="U453" s="227"/>
      <c r="V453" s="227"/>
      <c r="W453" s="56"/>
      <c r="X453" s="54"/>
    </row>
    <row r="454" spans="1:23" ht="12.75">
      <c r="A454" s="8" t="s">
        <v>1649</v>
      </c>
      <c r="C454" t="s">
        <v>1650</v>
      </c>
      <c r="F454" s="6">
        <f>L454+R454+U454</f>
        <v>41672000</v>
      </c>
      <c r="H454" s="6">
        <f>N454+S454+V454</f>
        <v>519500</v>
      </c>
      <c r="I454" s="57"/>
      <c r="L454" s="6">
        <v>1264000</v>
      </c>
      <c r="N454" s="6">
        <v>32000</v>
      </c>
      <c r="O454" s="57"/>
      <c r="R454" s="6">
        <v>40083000</v>
      </c>
      <c r="S454" s="6">
        <v>474000</v>
      </c>
      <c r="U454" s="224">
        <v>325000</v>
      </c>
      <c r="V454" s="224">
        <v>13500</v>
      </c>
      <c r="W454" s="57"/>
    </row>
    <row r="455" spans="1:24" ht="12.75">
      <c r="A455" s="71">
        <v>257</v>
      </c>
      <c r="B455" s="72"/>
      <c r="C455" s="54"/>
      <c r="D455" s="54" t="s">
        <v>1</v>
      </c>
      <c r="E455" s="54"/>
      <c r="F455" s="55"/>
      <c r="G455" s="56"/>
      <c r="H455" s="55"/>
      <c r="I455" s="56"/>
      <c r="J455" s="54"/>
      <c r="L455" s="55"/>
      <c r="M455" s="56"/>
      <c r="N455" s="55"/>
      <c r="O455" s="56"/>
      <c r="P455" s="54"/>
      <c r="R455" s="55"/>
      <c r="S455" s="55"/>
      <c r="U455" s="227"/>
      <c r="V455" s="227"/>
      <c r="W455" s="56"/>
      <c r="X455" s="54"/>
    </row>
    <row r="456" spans="1:24" ht="12.75">
      <c r="A456" s="71"/>
      <c r="B456" s="72"/>
      <c r="C456" s="54"/>
      <c r="D456" s="54" t="s">
        <v>1484</v>
      </c>
      <c r="E456" s="54"/>
      <c r="F456" s="55"/>
      <c r="G456" s="56"/>
      <c r="H456" s="55"/>
      <c r="I456" s="56"/>
      <c r="J456" s="54"/>
      <c r="L456" s="55"/>
      <c r="M456" s="56"/>
      <c r="N456" s="55"/>
      <c r="O456" s="56"/>
      <c r="P456" s="54"/>
      <c r="R456" s="55"/>
      <c r="S456" s="55"/>
      <c r="U456" s="227"/>
      <c r="V456" s="227"/>
      <c r="W456" s="56"/>
      <c r="X456" s="54"/>
    </row>
    <row r="457" spans="1:24" ht="12.75">
      <c r="A457" s="71">
        <v>258</v>
      </c>
      <c r="B457" s="72"/>
      <c r="C457" s="54"/>
      <c r="D457" s="54"/>
      <c r="E457" s="54" t="s">
        <v>665</v>
      </c>
      <c r="F457" s="55"/>
      <c r="G457" s="56"/>
      <c r="H457" s="55"/>
      <c r="I457" s="56"/>
      <c r="J457" s="54"/>
      <c r="L457" s="55"/>
      <c r="M457" s="56"/>
      <c r="N457" s="55"/>
      <c r="O457" s="56"/>
      <c r="P457" s="54"/>
      <c r="R457" s="55"/>
      <c r="S457" s="55"/>
      <c r="U457" s="227"/>
      <c r="V457" s="227"/>
      <c r="W457" s="56"/>
      <c r="X457" s="54"/>
    </row>
    <row r="458" spans="1:24" ht="12.75">
      <c r="A458" s="71">
        <v>259</v>
      </c>
      <c r="B458" s="72"/>
      <c r="C458" s="54"/>
      <c r="D458" s="54"/>
      <c r="E458" s="54" t="s">
        <v>666</v>
      </c>
      <c r="F458" s="55"/>
      <c r="G458" s="56"/>
      <c r="H458" s="55"/>
      <c r="I458" s="56"/>
      <c r="J458" s="54"/>
      <c r="L458" s="55"/>
      <c r="M458" s="56"/>
      <c r="N458" s="55"/>
      <c r="O458" s="56"/>
      <c r="P458" s="54"/>
      <c r="R458" s="55"/>
      <c r="S458" s="55"/>
      <c r="U458" s="227"/>
      <c r="V458" s="227"/>
      <c r="W458" s="56"/>
      <c r="X458" s="54"/>
    </row>
    <row r="459" spans="1:24" ht="12.75">
      <c r="A459" s="71">
        <v>260</v>
      </c>
      <c r="B459" s="72"/>
      <c r="C459" s="54"/>
      <c r="D459" s="54"/>
      <c r="E459" s="54" t="s">
        <v>1485</v>
      </c>
      <c r="F459" s="55"/>
      <c r="G459" s="56"/>
      <c r="H459" s="55"/>
      <c r="I459" s="56"/>
      <c r="J459" s="54"/>
      <c r="L459" s="55"/>
      <c r="M459" s="56"/>
      <c r="N459" s="55"/>
      <c r="O459" s="56"/>
      <c r="P459" s="54"/>
      <c r="R459" s="55"/>
      <c r="S459" s="55"/>
      <c r="U459" s="227"/>
      <c r="V459" s="227"/>
      <c r="W459" s="56"/>
      <c r="X459" s="54"/>
    </row>
    <row r="460" spans="1:24" ht="12.75">
      <c r="A460" s="71"/>
      <c r="B460" s="72"/>
      <c r="C460" s="94" t="s">
        <v>667</v>
      </c>
      <c r="D460" s="54"/>
      <c r="E460" s="54"/>
      <c r="F460" s="55"/>
      <c r="G460" s="56">
        <f>SUM(F454:F459)</f>
        <v>41672000</v>
      </c>
      <c r="H460" s="55"/>
      <c r="I460" s="56">
        <f>SUM(H454:H459)</f>
        <v>519500</v>
      </c>
      <c r="J460" s="54"/>
      <c r="L460" s="55"/>
      <c r="M460" s="56">
        <f>SUM(L454:L459)</f>
        <v>1264000</v>
      </c>
      <c r="N460" s="55"/>
      <c r="O460" s="56">
        <f>SUM(N454:N459)</f>
        <v>32000</v>
      </c>
      <c r="P460" s="54"/>
      <c r="R460" s="55"/>
      <c r="S460" s="55"/>
      <c r="U460" s="227"/>
      <c r="V460" s="227"/>
      <c r="W460" s="56"/>
      <c r="X460" s="54"/>
    </row>
    <row r="461" spans="1:24" ht="12.75">
      <c r="A461" s="71">
        <v>261</v>
      </c>
      <c r="B461" s="72"/>
      <c r="C461" s="54" t="s">
        <v>1199</v>
      </c>
      <c r="D461" s="54"/>
      <c r="E461" s="54"/>
      <c r="F461" s="55"/>
      <c r="G461" s="56"/>
      <c r="H461" s="55"/>
      <c r="I461" s="56"/>
      <c r="J461" s="54"/>
      <c r="L461" s="55"/>
      <c r="M461" s="56"/>
      <c r="N461" s="55"/>
      <c r="O461" s="56"/>
      <c r="P461" s="54"/>
      <c r="R461" s="55"/>
      <c r="S461" s="55"/>
      <c r="U461" s="227"/>
      <c r="V461" s="227"/>
      <c r="W461" s="56"/>
      <c r="X461" s="54"/>
    </row>
    <row r="462" spans="1:23" ht="12.75">
      <c r="A462" s="8">
        <v>262</v>
      </c>
      <c r="C462" t="s">
        <v>1651</v>
      </c>
      <c r="F462" s="6">
        <v>150000</v>
      </c>
      <c r="H462" s="6">
        <v>2500</v>
      </c>
      <c r="I462" s="57"/>
      <c r="L462" s="6">
        <v>150000</v>
      </c>
      <c r="N462" s="6">
        <v>2500</v>
      </c>
      <c r="O462" s="57"/>
      <c r="U462" s="224"/>
      <c r="V462" s="224"/>
      <c r="W462" s="57"/>
    </row>
    <row r="463" spans="1:24" ht="12.75">
      <c r="A463" s="71"/>
      <c r="B463" s="72" t="s">
        <v>1217</v>
      </c>
      <c r="C463" s="54" t="s">
        <v>5</v>
      </c>
      <c r="D463" s="54"/>
      <c r="E463" s="54"/>
      <c r="F463" s="55"/>
      <c r="G463" s="56"/>
      <c r="H463" s="55"/>
      <c r="I463" s="56"/>
      <c r="J463" s="54"/>
      <c r="L463" s="55"/>
      <c r="M463" s="56"/>
      <c r="N463" s="55"/>
      <c r="O463" s="56"/>
      <c r="P463" s="54"/>
      <c r="R463" s="55"/>
      <c r="S463" s="55"/>
      <c r="U463" s="227"/>
      <c r="V463" s="227"/>
      <c r="W463" s="56"/>
      <c r="X463" s="54"/>
    </row>
    <row r="464" spans="1:23" ht="12.75">
      <c r="A464" s="8" t="s">
        <v>1652</v>
      </c>
      <c r="C464" t="s">
        <v>1653</v>
      </c>
      <c r="F464" s="6">
        <v>411000</v>
      </c>
      <c r="H464" s="6">
        <v>10600</v>
      </c>
      <c r="I464" s="57"/>
      <c r="L464" s="6">
        <v>411000</v>
      </c>
      <c r="N464" s="6">
        <v>10600</v>
      </c>
      <c r="O464" s="57"/>
      <c r="U464" s="224"/>
      <c r="V464" s="224"/>
      <c r="W464" s="57"/>
    </row>
    <row r="465" spans="1:24" ht="12.75">
      <c r="A465" s="71">
        <v>264</v>
      </c>
      <c r="B465" s="72"/>
      <c r="C465" s="54" t="s">
        <v>1200</v>
      </c>
      <c r="D465" s="54"/>
      <c r="E465" s="54"/>
      <c r="F465" s="55"/>
      <c r="G465" s="56"/>
      <c r="H465" s="55"/>
      <c r="I465" s="56"/>
      <c r="J465" s="54"/>
      <c r="L465" s="55"/>
      <c r="M465" s="56"/>
      <c r="N465" s="55"/>
      <c r="O465" s="56"/>
      <c r="P465" s="54"/>
      <c r="R465" s="55"/>
      <c r="S465" s="55"/>
      <c r="U465" s="227"/>
      <c r="V465" s="227"/>
      <c r="W465" s="56"/>
      <c r="X465" s="54"/>
    </row>
    <row r="466" spans="1:23" ht="12.75">
      <c r="A466" s="8">
        <v>265</v>
      </c>
      <c r="C466" t="s">
        <v>1654</v>
      </c>
      <c r="F466" s="6">
        <v>882000</v>
      </c>
      <c r="H466" s="6">
        <v>97000</v>
      </c>
      <c r="I466" s="57"/>
      <c r="L466" s="6">
        <v>882000</v>
      </c>
      <c r="N466" s="6">
        <v>97000</v>
      </c>
      <c r="O466" s="57"/>
      <c r="U466" s="224"/>
      <c r="V466" s="224"/>
      <c r="W466" s="57"/>
    </row>
    <row r="467" spans="1:24" ht="12.75">
      <c r="A467" s="71">
        <v>266</v>
      </c>
      <c r="B467" s="72"/>
      <c r="C467" s="54" t="s">
        <v>6</v>
      </c>
      <c r="D467" s="54"/>
      <c r="E467" s="54"/>
      <c r="F467" s="55"/>
      <c r="G467" s="56"/>
      <c r="H467" s="55"/>
      <c r="I467" s="56"/>
      <c r="J467" s="54"/>
      <c r="L467" s="55"/>
      <c r="M467" s="56"/>
      <c r="N467" s="55"/>
      <c r="O467" s="56"/>
      <c r="P467" s="54"/>
      <c r="R467" s="55"/>
      <c r="S467" s="55"/>
      <c r="U467" s="227"/>
      <c r="V467" s="227"/>
      <c r="W467" s="56"/>
      <c r="X467" s="54"/>
    </row>
    <row r="468" spans="1:23" ht="12.75">
      <c r="A468" s="8" t="s">
        <v>1655</v>
      </c>
      <c r="C468" t="s">
        <v>1656</v>
      </c>
      <c r="F468" s="6">
        <v>51000</v>
      </c>
      <c r="H468" s="6">
        <v>1900</v>
      </c>
      <c r="I468" s="57"/>
      <c r="L468" s="6">
        <v>51000</v>
      </c>
      <c r="N468" s="6">
        <v>1900</v>
      </c>
      <c r="O468" s="57"/>
      <c r="U468" s="224"/>
      <c r="V468" s="224"/>
      <c r="W468" s="57"/>
    </row>
    <row r="469" spans="1:24" ht="12.75">
      <c r="A469" s="71">
        <v>268</v>
      </c>
      <c r="B469" s="72"/>
      <c r="C469" s="54" t="s">
        <v>7</v>
      </c>
      <c r="D469" s="54"/>
      <c r="E469" s="54"/>
      <c r="F469" s="55"/>
      <c r="G469" s="56"/>
      <c r="H469" s="55"/>
      <c r="I469" s="56"/>
      <c r="J469" s="54"/>
      <c r="L469" s="55"/>
      <c r="M469" s="56"/>
      <c r="N469" s="55"/>
      <c r="O469" s="56"/>
      <c r="P469" s="54"/>
      <c r="R469" s="55"/>
      <c r="S469" s="55"/>
      <c r="U469" s="227"/>
      <c r="V469" s="227"/>
      <c r="W469" s="56"/>
      <c r="X469" s="54"/>
    </row>
    <row r="470" spans="1:24" ht="12.75">
      <c r="A470" s="71">
        <v>269</v>
      </c>
      <c r="B470" s="72" t="s">
        <v>1216</v>
      </c>
      <c r="C470" s="54" t="s">
        <v>8</v>
      </c>
      <c r="D470" s="54"/>
      <c r="E470" s="54"/>
      <c r="F470" s="55"/>
      <c r="G470" s="56"/>
      <c r="H470" s="55"/>
      <c r="I470" s="56"/>
      <c r="J470" s="54"/>
      <c r="L470" s="55"/>
      <c r="M470" s="56"/>
      <c r="N470" s="55"/>
      <c r="O470" s="56"/>
      <c r="P470" s="54"/>
      <c r="R470" s="55"/>
      <c r="S470" s="55"/>
      <c r="U470" s="227"/>
      <c r="V470" s="227"/>
      <c r="W470" s="56"/>
      <c r="X470" s="54"/>
    </row>
    <row r="471" spans="1:24" ht="12.75">
      <c r="A471" s="71"/>
      <c r="B471" s="72" t="s">
        <v>1217</v>
      </c>
      <c r="C471" s="54" t="s">
        <v>9</v>
      </c>
      <c r="D471" s="54"/>
      <c r="E471" s="54"/>
      <c r="F471" s="55"/>
      <c r="G471" s="56"/>
      <c r="H471" s="55"/>
      <c r="I471" s="56"/>
      <c r="J471" s="54"/>
      <c r="L471" s="55"/>
      <c r="M471" s="56"/>
      <c r="N471" s="55"/>
      <c r="O471" s="56"/>
      <c r="P471" s="54"/>
      <c r="R471" s="55"/>
      <c r="S471" s="55"/>
      <c r="U471" s="227"/>
      <c r="V471" s="227"/>
      <c r="W471" s="56"/>
      <c r="X471" s="54"/>
    </row>
    <row r="472" spans="1:24" ht="12.75">
      <c r="A472" s="8">
        <v>270</v>
      </c>
      <c r="C472" s="13" t="s">
        <v>1657</v>
      </c>
      <c r="F472" s="6">
        <v>416000</v>
      </c>
      <c r="H472" s="63"/>
      <c r="I472" s="24">
        <v>759</v>
      </c>
      <c r="J472" s="25" t="s">
        <v>1162</v>
      </c>
      <c r="L472" s="6">
        <v>416000</v>
      </c>
      <c r="N472" s="63"/>
      <c r="O472" s="24">
        <v>759</v>
      </c>
      <c r="P472" s="25" t="s">
        <v>1162</v>
      </c>
      <c r="S472" s="63"/>
      <c r="U472" s="224"/>
      <c r="V472" s="244"/>
      <c r="W472" s="24"/>
      <c r="X472" s="25"/>
    </row>
    <row r="473" spans="1:22" ht="12.75">
      <c r="A473" s="8">
        <v>271</v>
      </c>
      <c r="D473" t="s">
        <v>633</v>
      </c>
      <c r="F473" s="6">
        <v>32000</v>
      </c>
      <c r="H473" s="6">
        <v>1000</v>
      </c>
      <c r="L473" s="6">
        <v>32000</v>
      </c>
      <c r="N473" s="6">
        <v>1000</v>
      </c>
      <c r="U473" s="224"/>
      <c r="V473" s="224"/>
    </row>
    <row r="474" spans="1:22" ht="12.75">
      <c r="A474" s="8">
        <v>272</v>
      </c>
      <c r="C474" t="s">
        <v>1658</v>
      </c>
      <c r="F474" s="6">
        <v>876000</v>
      </c>
      <c r="H474" s="6">
        <v>27900</v>
      </c>
      <c r="L474" s="6">
        <v>876000</v>
      </c>
      <c r="N474" s="6">
        <v>27900</v>
      </c>
      <c r="U474" s="224"/>
      <c r="V474" s="224"/>
    </row>
    <row r="475" spans="1:24" ht="12.75">
      <c r="A475" s="71"/>
      <c r="B475" s="72" t="s">
        <v>1217</v>
      </c>
      <c r="C475" s="54" t="s">
        <v>668</v>
      </c>
      <c r="D475" s="54"/>
      <c r="E475" s="54"/>
      <c r="F475" s="55"/>
      <c r="G475" s="56"/>
      <c r="H475" s="55"/>
      <c r="I475" s="73"/>
      <c r="J475" s="54"/>
      <c r="L475" s="55"/>
      <c r="M475" s="56"/>
      <c r="N475" s="55"/>
      <c r="O475" s="73"/>
      <c r="P475" s="54"/>
      <c r="R475" s="55"/>
      <c r="S475" s="55"/>
      <c r="U475" s="227"/>
      <c r="V475" s="227"/>
      <c r="W475" s="73"/>
      <c r="X475" s="54"/>
    </row>
    <row r="476" spans="1:24" ht="12.75">
      <c r="A476" s="71">
        <v>273</v>
      </c>
      <c r="B476" s="72"/>
      <c r="C476" s="54" t="s">
        <v>1187</v>
      </c>
      <c r="D476" s="54"/>
      <c r="E476" s="54"/>
      <c r="F476" s="55"/>
      <c r="G476" s="56"/>
      <c r="H476" s="127"/>
      <c r="I476" s="55"/>
      <c r="J476" s="54"/>
      <c r="L476" s="55"/>
      <c r="M476" s="56"/>
      <c r="N476" s="127"/>
      <c r="O476" s="55"/>
      <c r="P476" s="54"/>
      <c r="R476" s="55"/>
      <c r="S476" s="127"/>
      <c r="U476" s="227"/>
      <c r="V476" s="243"/>
      <c r="W476" s="55"/>
      <c r="X476" s="54"/>
    </row>
    <row r="477" spans="1:24" ht="12.75">
      <c r="A477" s="71">
        <v>274</v>
      </c>
      <c r="B477" s="72" t="s">
        <v>1216</v>
      </c>
      <c r="C477" s="54"/>
      <c r="D477" s="54" t="s">
        <v>10</v>
      </c>
      <c r="E477" s="54"/>
      <c r="F477" s="55"/>
      <c r="G477" s="56"/>
      <c r="H477" s="127"/>
      <c r="I477" s="55"/>
      <c r="J477" s="54"/>
      <c r="L477" s="55"/>
      <c r="M477" s="56"/>
      <c r="N477" s="127"/>
      <c r="O477" s="55"/>
      <c r="P477" s="54"/>
      <c r="R477" s="55"/>
      <c r="S477" s="127"/>
      <c r="U477" s="227"/>
      <c r="V477" s="243"/>
      <c r="W477" s="55"/>
      <c r="X477" s="54"/>
    </row>
    <row r="478" spans="1:24" ht="12.75">
      <c r="A478" s="71"/>
      <c r="B478" s="72" t="s">
        <v>1217</v>
      </c>
      <c r="C478" s="54"/>
      <c r="D478" s="54" t="s">
        <v>11</v>
      </c>
      <c r="E478" s="54"/>
      <c r="F478" s="55"/>
      <c r="G478" s="56"/>
      <c r="H478" s="127"/>
      <c r="I478" s="55"/>
      <c r="J478" s="54"/>
      <c r="L478" s="55"/>
      <c r="M478" s="56"/>
      <c r="N478" s="127"/>
      <c r="O478" s="55"/>
      <c r="P478" s="54"/>
      <c r="R478" s="55"/>
      <c r="S478" s="127"/>
      <c r="U478" s="227"/>
      <c r="V478" s="243"/>
      <c r="W478" s="55"/>
      <c r="X478" s="54"/>
    </row>
    <row r="479" spans="1:22" ht="12.75">
      <c r="A479" s="8" t="s">
        <v>1659</v>
      </c>
      <c r="C479" t="s">
        <v>1660</v>
      </c>
      <c r="F479" s="6">
        <v>1000</v>
      </c>
      <c r="H479" s="133">
        <v>0</v>
      </c>
      <c r="L479" s="6">
        <v>1000</v>
      </c>
      <c r="N479" s="133">
        <v>0</v>
      </c>
      <c r="U479" s="224"/>
      <c r="V479" s="224"/>
    </row>
    <row r="480" spans="1:24" ht="12.75">
      <c r="A480" s="8">
        <v>275</v>
      </c>
      <c r="C480" t="s">
        <v>12</v>
      </c>
      <c r="F480" s="6">
        <v>29000</v>
      </c>
      <c r="H480" s="63"/>
      <c r="I480" s="24">
        <v>9</v>
      </c>
      <c r="J480" s="25" t="s">
        <v>1162</v>
      </c>
      <c r="L480" s="6">
        <v>29000</v>
      </c>
      <c r="N480" s="63"/>
      <c r="O480" s="24">
        <v>9</v>
      </c>
      <c r="P480" s="25" t="s">
        <v>1162</v>
      </c>
      <c r="S480" s="63"/>
      <c r="U480" s="224"/>
      <c r="V480" s="244"/>
      <c r="W480" s="24"/>
      <c r="X480" s="25"/>
    </row>
    <row r="481" spans="1:24" ht="12.75">
      <c r="A481" s="71"/>
      <c r="B481" s="72" t="s">
        <v>1217</v>
      </c>
      <c r="C481" s="54" t="s">
        <v>13</v>
      </c>
      <c r="D481" s="54"/>
      <c r="E481" s="54"/>
      <c r="F481" s="55"/>
      <c r="G481" s="56"/>
      <c r="H481" s="55"/>
      <c r="I481" s="55"/>
      <c r="J481" s="54"/>
      <c r="L481" s="55"/>
      <c r="M481" s="56"/>
      <c r="N481" s="55"/>
      <c r="O481" s="55"/>
      <c r="P481" s="54"/>
      <c r="R481" s="55"/>
      <c r="S481" s="55"/>
      <c r="U481" s="227"/>
      <c r="V481" s="227"/>
      <c r="W481" s="55"/>
      <c r="X481" s="54"/>
    </row>
    <row r="482" spans="1:24" ht="12.75">
      <c r="A482" s="8">
        <v>276</v>
      </c>
      <c r="B482" s="4" t="s">
        <v>1216</v>
      </c>
      <c r="C482" t="s">
        <v>1661</v>
      </c>
      <c r="F482" s="6">
        <v>13000</v>
      </c>
      <c r="H482" s="63"/>
      <c r="I482" s="24">
        <v>128</v>
      </c>
      <c r="J482" s="25" t="s">
        <v>1162</v>
      </c>
      <c r="L482" s="6">
        <v>13000</v>
      </c>
      <c r="N482" s="63"/>
      <c r="O482" s="24">
        <v>128</v>
      </c>
      <c r="P482" s="25" t="s">
        <v>1162</v>
      </c>
      <c r="S482" s="63"/>
      <c r="U482" s="224"/>
      <c r="V482" s="244"/>
      <c r="W482" s="24"/>
      <c r="X482" s="25"/>
    </row>
    <row r="483" spans="2:24" ht="12.75">
      <c r="B483" s="4" t="s">
        <v>1217</v>
      </c>
      <c r="C483" t="s">
        <v>14</v>
      </c>
      <c r="F483" s="6">
        <v>1000</v>
      </c>
      <c r="H483" s="63"/>
      <c r="I483" s="24">
        <v>71</v>
      </c>
      <c r="J483" s="25" t="s">
        <v>1162</v>
      </c>
      <c r="L483" s="6">
        <v>1000</v>
      </c>
      <c r="N483" s="63"/>
      <c r="O483" s="24">
        <v>75</v>
      </c>
      <c r="P483" s="25" t="s">
        <v>1162</v>
      </c>
      <c r="S483" s="63"/>
      <c r="U483" s="224"/>
      <c r="V483" s="244"/>
      <c r="W483" s="24"/>
      <c r="X483" s="25"/>
    </row>
    <row r="484" spans="2:22" ht="12.75">
      <c r="B484" s="4" t="s">
        <v>1227</v>
      </c>
      <c r="C484" t="s">
        <v>15</v>
      </c>
      <c r="F484" s="6">
        <v>1000</v>
      </c>
      <c r="H484" s="6">
        <v>0</v>
      </c>
      <c r="L484" s="6">
        <v>1000</v>
      </c>
      <c r="N484" s="6">
        <v>0</v>
      </c>
      <c r="U484" s="224"/>
      <c r="V484" s="224"/>
    </row>
    <row r="485" spans="1:24" ht="12.75">
      <c r="A485" s="8">
        <v>277</v>
      </c>
      <c r="C485" t="s">
        <v>1662</v>
      </c>
      <c r="F485" s="193">
        <v>0</v>
      </c>
      <c r="G485" s="194"/>
      <c r="H485" s="240"/>
      <c r="I485" s="193">
        <v>0</v>
      </c>
      <c r="J485" s="25"/>
      <c r="L485" s="193">
        <v>0</v>
      </c>
      <c r="M485" s="194"/>
      <c r="N485" s="240"/>
      <c r="O485" s="193">
        <v>0</v>
      </c>
      <c r="P485" s="25"/>
      <c r="S485" s="80"/>
      <c r="U485" s="224"/>
      <c r="V485" s="250"/>
      <c r="W485" s="24"/>
      <c r="X485" s="25"/>
    </row>
    <row r="486" spans="1:24" ht="12.75">
      <c r="A486" s="71">
        <v>278</v>
      </c>
      <c r="B486" s="72"/>
      <c r="C486" s="54" t="s">
        <v>1185</v>
      </c>
      <c r="D486" s="54"/>
      <c r="E486" s="54"/>
      <c r="F486" s="55"/>
      <c r="G486" s="56"/>
      <c r="H486" s="55"/>
      <c r="I486" s="73"/>
      <c r="J486" s="54"/>
      <c r="L486" s="55"/>
      <c r="M486" s="56"/>
      <c r="N486" s="55"/>
      <c r="O486" s="73"/>
      <c r="P486" s="54"/>
      <c r="R486" s="55"/>
      <c r="S486" s="55"/>
      <c r="U486" s="227"/>
      <c r="V486" s="227"/>
      <c r="W486" s="73"/>
      <c r="X486" s="54"/>
    </row>
    <row r="487" spans="1:24" ht="12.75">
      <c r="A487" s="71">
        <v>279</v>
      </c>
      <c r="B487" s="72"/>
      <c r="C487" s="54" t="s">
        <v>16</v>
      </c>
      <c r="D487" s="54"/>
      <c r="E487" s="54"/>
      <c r="F487" s="55"/>
      <c r="G487" s="56"/>
      <c r="H487" s="55"/>
      <c r="I487" s="73"/>
      <c r="J487" s="54"/>
      <c r="L487" s="55"/>
      <c r="M487" s="56"/>
      <c r="N487" s="55"/>
      <c r="O487" s="73"/>
      <c r="P487" s="54"/>
      <c r="R487" s="55"/>
      <c r="S487" s="55"/>
      <c r="U487" s="227"/>
      <c r="V487" s="227"/>
      <c r="W487" s="73"/>
      <c r="X487" s="54"/>
    </row>
    <row r="488" spans="1:24" ht="12.75">
      <c r="A488" s="71">
        <v>280</v>
      </c>
      <c r="B488" s="72"/>
      <c r="C488" s="54"/>
      <c r="D488" s="54" t="s">
        <v>17</v>
      </c>
      <c r="E488" s="54"/>
      <c r="F488" s="55"/>
      <c r="G488" s="56"/>
      <c r="H488" s="55"/>
      <c r="I488" s="73"/>
      <c r="J488" s="54"/>
      <c r="L488" s="55"/>
      <c r="M488" s="56"/>
      <c r="N488" s="55"/>
      <c r="O488" s="73"/>
      <c r="P488" s="54"/>
      <c r="R488" s="55"/>
      <c r="S488" s="55"/>
      <c r="U488" s="227"/>
      <c r="V488" s="227"/>
      <c r="W488" s="73"/>
      <c r="X488" s="54"/>
    </row>
    <row r="489" spans="1:24" ht="12.75">
      <c r="A489" s="71"/>
      <c r="B489" s="72"/>
      <c r="C489" s="54"/>
      <c r="D489" s="54" t="s">
        <v>2260</v>
      </c>
      <c r="E489" s="54"/>
      <c r="F489" s="55"/>
      <c r="G489" s="73"/>
      <c r="H489" s="55"/>
      <c r="I489" s="73"/>
      <c r="J489" s="54"/>
      <c r="L489" s="55"/>
      <c r="M489" s="73"/>
      <c r="N489" s="55"/>
      <c r="O489" s="73"/>
      <c r="P489" s="54"/>
      <c r="R489" s="55"/>
      <c r="S489" s="55"/>
      <c r="U489" s="227"/>
      <c r="V489" s="227"/>
      <c r="W489" s="73"/>
      <c r="X489" s="54"/>
    </row>
    <row r="490" spans="1:22" ht="12.75">
      <c r="A490" s="8" t="s">
        <v>1663</v>
      </c>
      <c r="C490" t="s">
        <v>1664</v>
      </c>
      <c r="F490" s="6">
        <v>29000</v>
      </c>
      <c r="H490" s="81"/>
      <c r="L490" s="6">
        <v>29000</v>
      </c>
      <c r="N490" s="81"/>
      <c r="S490" s="81"/>
      <c r="U490" s="224"/>
      <c r="V490" s="251"/>
    </row>
    <row r="491" spans="1:24" ht="12.75">
      <c r="A491" s="71">
        <v>282</v>
      </c>
      <c r="B491" s="72"/>
      <c r="C491" s="54" t="s">
        <v>669</v>
      </c>
      <c r="D491" s="54"/>
      <c r="E491" s="54"/>
      <c r="F491" s="55"/>
      <c r="G491" s="56"/>
      <c r="H491" s="55"/>
      <c r="I491" s="73"/>
      <c r="J491" s="54"/>
      <c r="L491" s="55"/>
      <c r="M491" s="56"/>
      <c r="N491" s="55"/>
      <c r="O491" s="73"/>
      <c r="P491" s="54"/>
      <c r="R491" s="55"/>
      <c r="S491" s="55"/>
      <c r="U491" s="227"/>
      <c r="V491" s="227"/>
      <c r="W491" s="73"/>
      <c r="X491" s="54"/>
    </row>
    <row r="492" spans="1:24" ht="12.75">
      <c r="A492" s="71">
        <v>283</v>
      </c>
      <c r="B492" s="72"/>
      <c r="C492" s="54" t="s">
        <v>670</v>
      </c>
      <c r="D492" s="54"/>
      <c r="E492" s="54"/>
      <c r="F492" s="55"/>
      <c r="G492" s="56"/>
      <c r="H492" s="55"/>
      <c r="I492" s="73"/>
      <c r="J492" s="54"/>
      <c r="L492" s="55"/>
      <c r="M492" s="56"/>
      <c r="N492" s="55"/>
      <c r="O492" s="73"/>
      <c r="P492" s="54"/>
      <c r="R492" s="55"/>
      <c r="S492" s="55"/>
      <c r="U492" s="227"/>
      <c r="V492" s="227"/>
      <c r="W492" s="73"/>
      <c r="X492" s="54"/>
    </row>
    <row r="493" spans="1:22" ht="12.75">
      <c r="A493" s="8">
        <v>284</v>
      </c>
      <c r="C493" t="s">
        <v>1665</v>
      </c>
      <c r="F493" s="6">
        <v>112000</v>
      </c>
      <c r="H493" s="6">
        <v>4000</v>
      </c>
      <c r="L493" s="6">
        <v>112000</v>
      </c>
      <c r="N493" s="6">
        <v>4000</v>
      </c>
      <c r="U493" s="224"/>
      <c r="V493" s="224"/>
    </row>
    <row r="494" spans="1:22" ht="12.75">
      <c r="A494" s="8">
        <v>285</v>
      </c>
      <c r="C494" t="s">
        <v>1122</v>
      </c>
      <c r="F494" s="6">
        <v>71000</v>
      </c>
      <c r="H494" s="6">
        <v>400</v>
      </c>
      <c r="L494" s="6">
        <v>71000</v>
      </c>
      <c r="N494" s="6">
        <v>400</v>
      </c>
      <c r="U494" s="224"/>
      <c r="V494" s="224"/>
    </row>
    <row r="495" spans="1:22" ht="12.75">
      <c r="A495" s="8">
        <v>286</v>
      </c>
      <c r="B495" s="4" t="s">
        <v>1216</v>
      </c>
      <c r="C495" t="s">
        <v>1666</v>
      </c>
      <c r="F495" s="6">
        <v>43000</v>
      </c>
      <c r="H495" s="6">
        <v>2000</v>
      </c>
      <c r="L495" s="6">
        <v>43000</v>
      </c>
      <c r="N495" s="6">
        <v>2000</v>
      </c>
      <c r="U495" s="224"/>
      <c r="V495" s="224"/>
    </row>
    <row r="496" spans="1:24" ht="12.75">
      <c r="A496" s="71"/>
      <c r="B496" s="72"/>
      <c r="C496" s="54"/>
      <c r="D496" s="54" t="s">
        <v>1123</v>
      </c>
      <c r="E496" s="54"/>
      <c r="F496" s="55"/>
      <c r="G496" s="56"/>
      <c r="H496" s="55"/>
      <c r="I496" s="73"/>
      <c r="J496" s="54"/>
      <c r="L496" s="55"/>
      <c r="M496" s="56"/>
      <c r="N496" s="55"/>
      <c r="O496" s="73"/>
      <c r="P496" s="54"/>
      <c r="R496" s="55"/>
      <c r="S496" s="55"/>
      <c r="U496" s="227"/>
      <c r="V496" s="227"/>
      <c r="W496" s="73"/>
      <c r="X496" s="54"/>
    </row>
    <row r="497" spans="1:24" ht="12.75">
      <c r="A497" s="71">
        <v>287</v>
      </c>
      <c r="B497" s="72"/>
      <c r="C497" s="54" t="s">
        <v>671</v>
      </c>
      <c r="D497" s="54"/>
      <c r="E497" s="54"/>
      <c r="F497" s="55"/>
      <c r="G497" s="56"/>
      <c r="H497" s="55"/>
      <c r="I497" s="73"/>
      <c r="J497" s="54"/>
      <c r="L497" s="55"/>
      <c r="M497" s="56"/>
      <c r="N497" s="55"/>
      <c r="O497" s="73"/>
      <c r="P497" s="54"/>
      <c r="R497" s="55"/>
      <c r="S497" s="55"/>
      <c r="U497" s="227"/>
      <c r="V497" s="227"/>
      <c r="W497" s="73"/>
      <c r="X497" s="54"/>
    </row>
    <row r="498" spans="1:22" ht="12.75">
      <c r="A498" s="8">
        <v>288</v>
      </c>
      <c r="C498" t="s">
        <v>1124</v>
      </c>
      <c r="F498" s="224">
        <f>L498+U498</f>
        <v>7767000</v>
      </c>
      <c r="H498" s="6">
        <f>N498+V498</f>
        <v>599200</v>
      </c>
      <c r="L498" s="6">
        <v>6779000</v>
      </c>
      <c r="N498" s="6">
        <v>428000</v>
      </c>
      <c r="U498" s="224">
        <f>987000+1000</f>
        <v>988000</v>
      </c>
      <c r="V498" s="224">
        <f>171000+200</f>
        <v>171200</v>
      </c>
    </row>
    <row r="499" spans="3:24" ht="12.75">
      <c r="C499" s="2" t="s">
        <v>1125</v>
      </c>
      <c r="D499" s="3"/>
      <c r="E499" s="3"/>
      <c r="F499" s="11"/>
      <c r="G499" s="55"/>
      <c r="H499" s="11"/>
      <c r="I499" s="58"/>
      <c r="J499" s="61"/>
      <c r="L499" s="11"/>
      <c r="M499" s="58">
        <f>SUM(L354:L498)</f>
        <v>27557000</v>
      </c>
      <c r="N499" s="11"/>
      <c r="O499" s="58">
        <v>2270000</v>
      </c>
      <c r="P499" s="61"/>
      <c r="R499" s="11"/>
      <c r="S499" s="11"/>
      <c r="U499" s="11"/>
      <c r="V499" s="11"/>
      <c r="W499" s="58"/>
      <c r="X499" s="61"/>
    </row>
    <row r="500" spans="3:23" ht="12.75">
      <c r="C500" s="5" t="s">
        <v>1126</v>
      </c>
      <c r="F500" s="10">
        <f>SUM(F9:F498)</f>
        <v>550488000</v>
      </c>
      <c r="H500" s="82"/>
      <c r="I500" s="83"/>
      <c r="L500" s="10">
        <f>M499+M352+M335+M117</f>
        <v>476432000</v>
      </c>
      <c r="N500" s="255">
        <v>143682000</v>
      </c>
      <c r="O500" s="83"/>
      <c r="R500" s="261">
        <f>SUM(R9:R498)</f>
        <v>48394000</v>
      </c>
      <c r="S500" s="82"/>
      <c r="U500" s="10">
        <f>SUM(U9:U498)</f>
        <v>25662000</v>
      </c>
      <c r="V500" s="10">
        <v>4535</v>
      </c>
      <c r="W500" s="10" t="s">
        <v>594</v>
      </c>
    </row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29" ht="12.75">
      <c r="W529" s="258"/>
    </row>
    <row r="1016" spans="11:20" ht="12.75">
      <c r="K1016" s="173"/>
      <c r="Q1016" s="173"/>
      <c r="T1016" s="173"/>
    </row>
    <row r="1017" spans="11:20" ht="12.75">
      <c r="K1017" s="173"/>
      <c r="Q1017" s="173"/>
      <c r="T1017" s="173"/>
    </row>
    <row r="1018" spans="11:20" ht="12.75">
      <c r="K1018" s="173"/>
      <c r="Q1018" s="173"/>
      <c r="T1018" s="173"/>
    </row>
    <row r="1115" spans="11:20" ht="12.75">
      <c r="K1115" s="17"/>
      <c r="Q1115" s="17"/>
      <c r="T1115" s="17"/>
    </row>
    <row r="1203" spans="11:20" ht="12.75">
      <c r="K1203" s="17"/>
      <c r="Q1203" s="17"/>
      <c r="T1203" s="17"/>
    </row>
    <row r="1204" spans="11:20" ht="12.75">
      <c r="K1204" s="17"/>
      <c r="Q1204" s="17"/>
      <c r="T1204" s="17"/>
    </row>
    <row r="1205" spans="11:20" ht="12.75">
      <c r="K1205" s="17"/>
      <c r="Q1205" s="17"/>
      <c r="T1205" s="17"/>
    </row>
    <row r="1206" spans="11:20" ht="12.75">
      <c r="K1206" s="17"/>
      <c r="Q1206" s="17"/>
      <c r="T1206" s="17"/>
    </row>
    <row r="1628" spans="11:20" ht="12.75">
      <c r="K1628" s="9"/>
      <c r="Q1628" s="9"/>
      <c r="T1628" s="9"/>
    </row>
    <row r="1634" spans="11:20" ht="12.75">
      <c r="K1634" s="17"/>
      <c r="Q1634" s="17"/>
      <c r="T1634" s="17"/>
    </row>
  </sheetData>
  <mergeCells count="18">
    <mergeCell ref="U77:U79"/>
    <mergeCell ref="V77:V79"/>
    <mergeCell ref="U195:U199"/>
    <mergeCell ref="V195:V199"/>
    <mergeCell ref="F77:F79"/>
    <mergeCell ref="H77:H79"/>
    <mergeCell ref="F195:F199"/>
    <mergeCell ref="H195:H199"/>
    <mergeCell ref="V365:V399"/>
    <mergeCell ref="U401:U406"/>
    <mergeCell ref="V401:V406"/>
    <mergeCell ref="U279:U286"/>
    <mergeCell ref="V279:V286"/>
    <mergeCell ref="F365:F399"/>
    <mergeCell ref="F401:F406"/>
    <mergeCell ref="H401:H406"/>
    <mergeCell ref="U365:U399"/>
    <mergeCell ref="H365:H39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643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8" sqref="A8"/>
    </sheetView>
  </sheetViews>
  <sheetFormatPr defaultColWidth="9.00390625" defaultRowHeight="12.75"/>
  <cols>
    <col min="1" max="1" width="3.25390625" style="8" customWidth="1"/>
    <col min="2" max="2" width="3.125" style="16" customWidth="1"/>
    <col min="3" max="3" width="6.75390625" style="0" customWidth="1"/>
    <col min="4" max="4" width="5.125" style="0" customWidth="1"/>
    <col min="5" max="5" width="16.625" style="0" customWidth="1"/>
    <col min="6" max="6" width="13.875" style="6" customWidth="1"/>
    <col min="7" max="7" width="10.00390625" style="57" customWidth="1"/>
    <col min="8" max="8" width="13.875" style="6" customWidth="1"/>
    <col min="9" max="9" width="10.00390625" style="57" customWidth="1"/>
    <col min="10" max="10" width="8.625" style="38" customWidth="1"/>
    <col min="11" max="11" width="7.125" style="0" customWidth="1"/>
    <col min="12" max="12" width="9.125" style="4" customWidth="1"/>
    <col min="14" max="14" width="0.74609375" style="0" customWidth="1"/>
    <col min="15" max="15" width="13.875" style="6" customWidth="1"/>
    <col min="16" max="16" width="10.00390625" style="57" customWidth="1"/>
    <col min="17" max="17" width="13.875" style="6" customWidth="1"/>
    <col min="18" max="18" width="10.00390625" style="57" customWidth="1"/>
    <col min="19" max="19" width="8.625" style="38" customWidth="1"/>
    <col min="20" max="20" width="7.125" style="0" customWidth="1"/>
    <col min="21" max="21" width="0.74609375" style="0" customWidth="1"/>
    <col min="22" max="23" width="13.875" style="6" customWidth="1"/>
    <col min="24" max="24" width="0.74609375" style="0" customWidth="1"/>
    <col min="25" max="26" width="13.875" style="6" customWidth="1"/>
    <col min="27" max="27" width="8.625" style="38" customWidth="1"/>
    <col min="28" max="28" width="7.125" style="0" customWidth="1"/>
    <col min="29" max="29" width="0.74609375" style="0" customWidth="1"/>
    <col min="30" max="31" width="13.875" style="6" customWidth="1"/>
    <col min="32" max="32" width="10.00390625" style="57" customWidth="1"/>
    <col min="33" max="33" width="8.625" style="38" customWidth="1"/>
    <col min="34" max="34" width="0.74609375" style="0" customWidth="1"/>
  </cols>
  <sheetData>
    <row r="1" spans="1:33" ht="12.75">
      <c r="A1" s="113" t="s">
        <v>919</v>
      </c>
      <c r="B1" s="4"/>
      <c r="G1" s="7"/>
      <c r="I1" s="7"/>
      <c r="J1"/>
      <c r="K1" s="12"/>
      <c r="L1"/>
      <c r="P1" s="7"/>
      <c r="R1" s="7"/>
      <c r="S1"/>
      <c r="T1" s="12"/>
      <c r="AA1"/>
      <c r="AB1" s="12"/>
      <c r="AF1" s="7"/>
      <c r="AG1"/>
    </row>
    <row r="2" spans="1:33" ht="7.5" customHeight="1">
      <c r="A2" s="113"/>
      <c r="B2" s="4"/>
      <c r="G2" s="7"/>
      <c r="I2" s="7"/>
      <c r="J2"/>
      <c r="K2" s="12"/>
      <c r="L2"/>
      <c r="P2" s="7"/>
      <c r="R2" s="7"/>
      <c r="S2"/>
      <c r="T2" s="12"/>
      <c r="AA2"/>
      <c r="AB2" s="12"/>
      <c r="AF2" s="7"/>
      <c r="AG2"/>
    </row>
    <row r="3" spans="2:33" ht="15.75">
      <c r="B3" s="114" t="s">
        <v>510</v>
      </c>
      <c r="C3" s="4"/>
      <c r="G3" s="7"/>
      <c r="I3" s="7"/>
      <c r="J3"/>
      <c r="K3" s="12"/>
      <c r="L3"/>
      <c r="P3" s="7"/>
      <c r="R3" s="7"/>
      <c r="S3"/>
      <c r="T3" s="12"/>
      <c r="AA3"/>
      <c r="AB3" s="12"/>
      <c r="AF3" s="7"/>
      <c r="AG3"/>
    </row>
    <row r="4" spans="2:33" ht="9.75" customHeight="1">
      <c r="B4" s="114"/>
      <c r="C4" s="4"/>
      <c r="F4" s="233" t="s">
        <v>507</v>
      </c>
      <c r="G4" s="7"/>
      <c r="I4" s="7"/>
      <c r="J4"/>
      <c r="K4" s="12"/>
      <c r="L4"/>
      <c r="P4" s="7"/>
      <c r="R4" s="7"/>
      <c r="S4"/>
      <c r="T4" s="12"/>
      <c r="AA4"/>
      <c r="AB4" s="12"/>
      <c r="AF4" s="7"/>
      <c r="AG4"/>
    </row>
    <row r="5" spans="2:33" ht="12.75">
      <c r="B5" s="115" t="s">
        <v>920</v>
      </c>
      <c r="C5" s="115"/>
      <c r="F5" s="232" t="s">
        <v>508</v>
      </c>
      <c r="G5"/>
      <c r="H5"/>
      <c r="I5"/>
      <c r="J5"/>
      <c r="L5"/>
      <c r="O5"/>
      <c r="P5"/>
      <c r="Q5"/>
      <c r="R5"/>
      <c r="S5"/>
      <c r="V5"/>
      <c r="W5"/>
      <c r="Y5"/>
      <c r="Z5"/>
      <c r="AA5"/>
      <c r="AD5"/>
      <c r="AE5"/>
      <c r="AF5"/>
      <c r="AG5"/>
    </row>
    <row r="6" spans="2:33" ht="12.75">
      <c r="B6" s="116"/>
      <c r="C6" s="37" t="s">
        <v>2209</v>
      </c>
      <c r="F6"/>
      <c r="G6"/>
      <c r="H6"/>
      <c r="I6"/>
      <c r="J6"/>
      <c r="L6"/>
      <c r="O6"/>
      <c r="P6"/>
      <c r="Q6"/>
      <c r="R6"/>
      <c r="S6"/>
      <c r="V6"/>
      <c r="W6"/>
      <c r="Y6" s="241"/>
      <c r="Z6"/>
      <c r="AA6"/>
      <c r="AD6"/>
      <c r="AE6"/>
      <c r="AF6"/>
      <c r="AG6"/>
    </row>
    <row r="7" spans="2:33" ht="12.75">
      <c r="B7" s="116"/>
      <c r="C7" s="37"/>
      <c r="F7" s="239" t="s">
        <v>509</v>
      </c>
      <c r="G7"/>
      <c r="H7"/>
      <c r="I7"/>
      <c r="J7"/>
      <c r="L7"/>
      <c r="O7" s="186" t="s">
        <v>1477</v>
      </c>
      <c r="P7"/>
      <c r="Q7"/>
      <c r="R7"/>
      <c r="S7"/>
      <c r="U7" t="s">
        <v>2052</v>
      </c>
      <c r="V7" s="186" t="s">
        <v>2051</v>
      </c>
      <c r="W7"/>
      <c r="X7" t="s">
        <v>2052</v>
      </c>
      <c r="Y7" s="186" t="s">
        <v>2093</v>
      </c>
      <c r="Z7"/>
      <c r="AA7"/>
      <c r="AD7" s="186" t="s">
        <v>2094</v>
      </c>
      <c r="AE7"/>
      <c r="AF7"/>
      <c r="AG7"/>
    </row>
    <row r="8" spans="1:34" ht="12.75">
      <c r="A8" s="121"/>
      <c r="B8" s="122"/>
      <c r="C8" s="123"/>
      <c r="D8" s="123"/>
      <c r="E8" s="123"/>
      <c r="F8" s="124" t="s">
        <v>1149</v>
      </c>
      <c r="G8" s="125"/>
      <c r="H8" s="124" t="s">
        <v>1127</v>
      </c>
      <c r="I8" s="125"/>
      <c r="J8" s="123"/>
      <c r="K8" s="126"/>
      <c r="L8" s="123"/>
      <c r="M8" s="123"/>
      <c r="N8" s="123"/>
      <c r="O8" s="124" t="s">
        <v>1149</v>
      </c>
      <c r="P8" s="125"/>
      <c r="Q8" s="124" t="s">
        <v>1127</v>
      </c>
      <c r="R8" s="125"/>
      <c r="S8" s="123"/>
      <c r="T8" s="126"/>
      <c r="U8" s="123"/>
      <c r="V8" s="124" t="s">
        <v>1149</v>
      </c>
      <c r="W8" s="124" t="s">
        <v>1127</v>
      </c>
      <c r="X8" s="123"/>
      <c r="Y8" s="124" t="s">
        <v>1149</v>
      </c>
      <c r="Z8" s="124" t="s">
        <v>1127</v>
      </c>
      <c r="AA8" s="123"/>
      <c r="AB8" s="126"/>
      <c r="AC8" s="123"/>
      <c r="AD8" s="124" t="s">
        <v>1149</v>
      </c>
      <c r="AE8" s="124" t="s">
        <v>1127</v>
      </c>
      <c r="AF8" s="125"/>
      <c r="AG8" s="123"/>
      <c r="AH8" s="123"/>
    </row>
    <row r="9" spans="2:34" ht="12.75">
      <c r="B9" s="15" t="s">
        <v>279</v>
      </c>
      <c r="M9" s="262"/>
      <c r="Y9" s="23"/>
      <c r="Z9" s="23"/>
      <c r="AA9" s="46"/>
      <c r="AB9" s="17"/>
      <c r="AC9" s="17"/>
      <c r="AD9" s="23"/>
      <c r="AE9" s="23"/>
      <c r="AF9" s="84"/>
      <c r="AG9" s="46"/>
      <c r="AH9" s="17"/>
    </row>
    <row r="10" spans="1:34" ht="12.75">
      <c r="A10" s="8">
        <v>1</v>
      </c>
      <c r="B10" s="16" t="s">
        <v>1216</v>
      </c>
      <c r="C10" t="s">
        <v>1151</v>
      </c>
      <c r="F10" s="6">
        <v>19000</v>
      </c>
      <c r="H10" s="6">
        <v>13000</v>
      </c>
      <c r="M10" s="4"/>
      <c r="O10" s="6">
        <v>19000</v>
      </c>
      <c r="Q10" s="6">
        <v>13000</v>
      </c>
      <c r="Y10" s="23"/>
      <c r="Z10" s="23"/>
      <c r="AA10" s="46"/>
      <c r="AB10" s="17"/>
      <c r="AC10" s="17"/>
      <c r="AD10" s="23"/>
      <c r="AE10" s="23"/>
      <c r="AF10" s="46"/>
      <c r="AG10" s="17"/>
      <c r="AH10" s="17"/>
    </row>
    <row r="11" spans="2:34" ht="12.75">
      <c r="B11" s="16" t="s">
        <v>1217</v>
      </c>
      <c r="C11" t="s">
        <v>1152</v>
      </c>
      <c r="F11" s="6">
        <v>0</v>
      </c>
      <c r="H11" s="188">
        <v>0</v>
      </c>
      <c r="M11" s="4"/>
      <c r="O11" s="6">
        <v>0</v>
      </c>
      <c r="Q11" s="188">
        <v>0</v>
      </c>
      <c r="Y11" s="23"/>
      <c r="Z11" s="23"/>
      <c r="AA11" s="46"/>
      <c r="AB11" s="17"/>
      <c r="AC11" s="17"/>
      <c r="AD11" s="23"/>
      <c r="AE11" s="23"/>
      <c r="AF11" s="46"/>
      <c r="AG11" s="17"/>
      <c r="AH11" s="17"/>
    </row>
    <row r="12" spans="2:34" ht="12.75">
      <c r="B12" s="16" t="s">
        <v>1227</v>
      </c>
      <c r="C12" t="s">
        <v>1155</v>
      </c>
      <c r="F12" s="6">
        <v>1000</v>
      </c>
      <c r="H12" s="6">
        <v>500</v>
      </c>
      <c r="M12" s="4"/>
      <c r="O12" s="6">
        <v>1000</v>
      </c>
      <c r="Q12" s="6">
        <v>500</v>
      </c>
      <c r="Y12" s="23"/>
      <c r="Z12" s="23"/>
      <c r="AA12" s="46"/>
      <c r="AB12" s="17"/>
      <c r="AC12" s="17"/>
      <c r="AD12" s="23"/>
      <c r="AE12" s="23"/>
      <c r="AF12" s="46"/>
      <c r="AG12" s="17"/>
      <c r="AH12" s="17"/>
    </row>
    <row r="13" spans="2:34" ht="12.75">
      <c r="B13" s="16" t="s">
        <v>824</v>
      </c>
      <c r="C13" t="s">
        <v>1154</v>
      </c>
      <c r="F13" s="6">
        <v>8000</v>
      </c>
      <c r="H13" s="6">
        <v>3800</v>
      </c>
      <c r="M13" s="4"/>
      <c r="O13" s="6">
        <v>8000</v>
      </c>
      <c r="Q13" s="6">
        <v>3800</v>
      </c>
      <c r="Y13" s="23"/>
      <c r="Z13" s="23"/>
      <c r="AA13" s="46"/>
      <c r="AB13" s="17"/>
      <c r="AC13" s="17"/>
      <c r="AD13" s="23"/>
      <c r="AE13" s="23"/>
      <c r="AF13" s="46"/>
      <c r="AG13" s="17"/>
      <c r="AH13" s="17"/>
    </row>
    <row r="14" spans="2:34" ht="12.75">
      <c r="B14" s="16" t="s">
        <v>825</v>
      </c>
      <c r="C14" t="s">
        <v>1153</v>
      </c>
      <c r="F14" s="6">
        <f>O14+AD14</f>
        <v>3000</v>
      </c>
      <c r="H14" s="6">
        <f>Q14+AE14</f>
        <v>2000</v>
      </c>
      <c r="M14" s="4"/>
      <c r="O14" s="6">
        <v>2000</v>
      </c>
      <c r="Q14" s="6">
        <v>1000</v>
      </c>
      <c r="Y14" s="23"/>
      <c r="Z14" s="23"/>
      <c r="AA14" s="46"/>
      <c r="AB14" s="17"/>
      <c r="AC14" s="17"/>
      <c r="AD14" s="23">
        <v>1000</v>
      </c>
      <c r="AE14" s="23">
        <v>1000</v>
      </c>
      <c r="AF14" s="46"/>
      <c r="AG14" s="17"/>
      <c r="AH14" s="17"/>
    </row>
    <row r="15" spans="1:34" ht="12.75">
      <c r="A15" s="71"/>
      <c r="B15" s="53" t="s">
        <v>1132</v>
      </c>
      <c r="C15" s="54" t="s">
        <v>1158</v>
      </c>
      <c r="D15" s="54"/>
      <c r="E15" s="54"/>
      <c r="F15" s="55"/>
      <c r="G15" s="56"/>
      <c r="H15" s="55"/>
      <c r="I15" s="152"/>
      <c r="J15" s="153"/>
      <c r="K15" s="154"/>
      <c r="M15" s="4"/>
      <c r="O15" s="55"/>
      <c r="P15" s="56"/>
      <c r="Q15" s="55"/>
      <c r="R15" s="152"/>
      <c r="S15" s="153"/>
      <c r="T15" s="154"/>
      <c r="Y15" s="161"/>
      <c r="Z15" s="161"/>
      <c r="AA15" s="153"/>
      <c r="AB15" s="154"/>
      <c r="AC15" s="17"/>
      <c r="AD15" s="228">
        <v>0</v>
      </c>
      <c r="AE15" s="228">
        <v>0</v>
      </c>
      <c r="AF15" s="153"/>
      <c r="AG15" s="154"/>
      <c r="AH15" s="17"/>
    </row>
    <row r="16" spans="1:34" ht="12.75">
      <c r="A16" s="71"/>
      <c r="B16" s="53" t="s">
        <v>942</v>
      </c>
      <c r="C16" s="54" t="s">
        <v>1129</v>
      </c>
      <c r="D16" s="54"/>
      <c r="E16" s="54"/>
      <c r="F16" s="55"/>
      <c r="G16" s="56"/>
      <c r="H16" s="55"/>
      <c r="I16" s="152"/>
      <c r="J16" s="153"/>
      <c r="K16" s="154"/>
      <c r="M16" s="4"/>
      <c r="O16" s="55"/>
      <c r="P16" s="56"/>
      <c r="Q16" s="55"/>
      <c r="R16" s="152"/>
      <c r="S16" s="153"/>
      <c r="T16" s="154"/>
      <c r="Y16" s="161"/>
      <c r="Z16" s="161"/>
      <c r="AA16" s="153"/>
      <c r="AB16" s="154"/>
      <c r="AC16" s="17"/>
      <c r="AD16" s="161"/>
      <c r="AE16" s="161"/>
      <c r="AF16" s="153"/>
      <c r="AG16" s="154"/>
      <c r="AH16" s="17"/>
    </row>
    <row r="17" spans="2:34" ht="12.75">
      <c r="B17" s="16" t="s">
        <v>280</v>
      </c>
      <c r="C17" t="s">
        <v>1130</v>
      </c>
      <c r="F17" s="6">
        <v>0</v>
      </c>
      <c r="H17" s="133">
        <v>0</v>
      </c>
      <c r="I17" s="84"/>
      <c r="J17" s="46"/>
      <c r="K17" s="17"/>
      <c r="M17" s="4"/>
      <c r="O17" s="6">
        <v>0</v>
      </c>
      <c r="Q17" s="133">
        <v>0</v>
      </c>
      <c r="R17" s="84"/>
      <c r="S17" s="46"/>
      <c r="T17" s="17"/>
      <c r="Y17" s="23"/>
      <c r="Z17" s="23"/>
      <c r="AA17" s="46"/>
      <c r="AB17" s="17"/>
      <c r="AC17" s="17"/>
      <c r="AD17" s="23"/>
      <c r="AE17" s="23"/>
      <c r="AF17" s="46"/>
      <c r="AG17" s="17"/>
      <c r="AH17" s="17"/>
    </row>
    <row r="18" spans="3:34" ht="12.75">
      <c r="C18" s="1" t="s">
        <v>1131</v>
      </c>
      <c r="G18" s="57">
        <f>SUM(F10:F17)</f>
        <v>31000</v>
      </c>
      <c r="I18" s="84">
        <f>SUM(H10:H17)</f>
        <v>19300</v>
      </c>
      <c r="J18" s="46"/>
      <c r="K18" s="17"/>
      <c r="M18" s="4"/>
      <c r="P18" s="57">
        <f>SUM(O10:O17)</f>
        <v>30000</v>
      </c>
      <c r="R18" s="84">
        <f>SUM(Q10:Q17)</f>
        <v>18300</v>
      </c>
      <c r="S18" s="46"/>
      <c r="T18" s="17"/>
      <c r="Y18" s="23"/>
      <c r="Z18" s="23"/>
      <c r="AA18" s="46"/>
      <c r="AB18" s="17"/>
      <c r="AC18" s="17"/>
      <c r="AD18" s="23"/>
      <c r="AE18" s="23"/>
      <c r="AF18" s="46"/>
      <c r="AG18" s="17"/>
      <c r="AH18" s="17"/>
    </row>
    <row r="19" spans="2:34" ht="12.75">
      <c r="B19" s="16" t="s">
        <v>944</v>
      </c>
      <c r="C19" t="s">
        <v>1212</v>
      </c>
      <c r="F19" s="6">
        <v>2000</v>
      </c>
      <c r="H19" s="6">
        <v>2500</v>
      </c>
      <c r="I19" s="84"/>
      <c r="J19" s="46"/>
      <c r="K19" s="17"/>
      <c r="M19" s="4"/>
      <c r="O19" s="6">
        <v>2000</v>
      </c>
      <c r="Q19" s="6">
        <v>2500</v>
      </c>
      <c r="R19" s="84"/>
      <c r="S19" s="46"/>
      <c r="T19" s="17"/>
      <c r="Y19" s="23"/>
      <c r="Z19" s="23"/>
      <c r="AA19" s="46"/>
      <c r="AB19" s="17"/>
      <c r="AC19" s="17"/>
      <c r="AD19" s="23"/>
      <c r="AE19" s="23"/>
      <c r="AF19" s="46"/>
      <c r="AG19" s="17"/>
      <c r="AH19" s="17"/>
    </row>
    <row r="20" spans="2:34" ht="12.75">
      <c r="B20" s="16" t="s">
        <v>945</v>
      </c>
      <c r="C20" t="s">
        <v>1133</v>
      </c>
      <c r="F20" s="6">
        <f>O20+AD20</f>
        <v>4000</v>
      </c>
      <c r="H20" s="6">
        <f>Q20+AE20</f>
        <v>1400</v>
      </c>
      <c r="I20" s="84"/>
      <c r="J20" s="46"/>
      <c r="K20" s="17"/>
      <c r="M20" s="4"/>
      <c r="O20" s="6">
        <v>4000</v>
      </c>
      <c r="Q20" s="6">
        <v>1300</v>
      </c>
      <c r="R20" s="84"/>
      <c r="S20" s="46"/>
      <c r="T20" s="17"/>
      <c r="Y20" s="23"/>
      <c r="Z20" s="23"/>
      <c r="AA20" s="46"/>
      <c r="AB20" s="17"/>
      <c r="AC20" s="17"/>
      <c r="AD20" s="23">
        <v>0</v>
      </c>
      <c r="AE20" s="23">
        <v>100</v>
      </c>
      <c r="AF20" s="46"/>
      <c r="AG20" s="17"/>
      <c r="AH20" s="17"/>
    </row>
    <row r="21" spans="1:34" ht="12.75">
      <c r="A21" s="8">
        <v>2</v>
      </c>
      <c r="B21" s="16">
        <v>1</v>
      </c>
      <c r="C21" t="s">
        <v>1134</v>
      </c>
      <c r="F21" s="268">
        <f>O21+V21+Y21+Y24+AD21</f>
        <v>20725000</v>
      </c>
      <c r="H21" s="268">
        <f>Q21+W21+Z21+Z24+AE21</f>
        <v>8546200</v>
      </c>
      <c r="I21" s="84"/>
      <c r="J21" s="46"/>
      <c r="K21" s="17"/>
      <c r="M21" s="4"/>
      <c r="O21" s="6">
        <v>733000</v>
      </c>
      <c r="Q21" s="6">
        <v>151000</v>
      </c>
      <c r="R21" s="84"/>
      <c r="S21" s="46"/>
      <c r="T21" s="17"/>
      <c r="V21" s="268">
        <v>17336000</v>
      </c>
      <c r="W21" s="268">
        <v>7237000</v>
      </c>
      <c r="Y21" s="23">
        <v>1324000</v>
      </c>
      <c r="Z21" s="23">
        <v>505000</v>
      </c>
      <c r="AA21" s="46"/>
      <c r="AB21" s="17"/>
      <c r="AC21" s="17"/>
      <c r="AD21" s="23">
        <v>0</v>
      </c>
      <c r="AE21" s="23">
        <v>200</v>
      </c>
      <c r="AF21" s="46"/>
      <c r="AG21" s="17"/>
      <c r="AH21" s="17"/>
    </row>
    <row r="22" spans="1:34" ht="12.75">
      <c r="A22" s="71"/>
      <c r="B22" s="53" t="s">
        <v>1141</v>
      </c>
      <c r="C22" s="54"/>
      <c r="D22" s="54" t="s">
        <v>1136</v>
      </c>
      <c r="E22" s="54"/>
      <c r="F22" s="268"/>
      <c r="G22" s="56"/>
      <c r="H22" s="268"/>
      <c r="I22" s="152"/>
      <c r="J22" s="153"/>
      <c r="K22" s="154"/>
      <c r="M22" s="4"/>
      <c r="O22" s="55"/>
      <c r="P22" s="56"/>
      <c r="Q22" s="55"/>
      <c r="R22" s="152"/>
      <c r="S22" s="153"/>
      <c r="T22" s="154"/>
      <c r="V22" s="268"/>
      <c r="W22" s="268"/>
      <c r="Y22" s="161"/>
      <c r="Z22" s="161"/>
      <c r="AA22" s="153"/>
      <c r="AB22" s="154"/>
      <c r="AC22" s="17"/>
      <c r="AD22" s="161"/>
      <c r="AE22" s="161"/>
      <c r="AF22" s="153"/>
      <c r="AG22" s="154"/>
      <c r="AH22" s="17"/>
    </row>
    <row r="23" spans="2:34" ht="12.75">
      <c r="B23" s="16" t="s">
        <v>1142</v>
      </c>
      <c r="C23" t="s">
        <v>1137</v>
      </c>
      <c r="F23" s="268"/>
      <c r="H23" s="268"/>
      <c r="I23" s="84"/>
      <c r="J23" s="46"/>
      <c r="K23" s="17"/>
      <c r="M23" s="4"/>
      <c r="O23" s="187">
        <v>0</v>
      </c>
      <c r="Q23" s="187">
        <v>0</v>
      </c>
      <c r="R23" s="84"/>
      <c r="S23" s="46"/>
      <c r="T23" s="17"/>
      <c r="V23" s="268"/>
      <c r="W23" s="268"/>
      <c r="Y23" s="23"/>
      <c r="Z23" s="23"/>
      <c r="AA23" s="46"/>
      <c r="AB23" s="17"/>
      <c r="AC23" s="17"/>
      <c r="AD23" s="23"/>
      <c r="AE23" s="23"/>
      <c r="AF23" s="46"/>
      <c r="AG23" s="17"/>
      <c r="AH23" s="17"/>
    </row>
    <row r="24" spans="2:34" ht="12.75">
      <c r="B24" s="16">
        <v>2</v>
      </c>
      <c r="C24" t="s">
        <v>1138</v>
      </c>
      <c r="F24" s="268"/>
      <c r="H24" s="268"/>
      <c r="I24" s="84"/>
      <c r="J24" s="46"/>
      <c r="K24" s="17"/>
      <c r="M24" s="4"/>
      <c r="O24" s="187">
        <v>0</v>
      </c>
      <c r="Q24" s="187">
        <v>0</v>
      </c>
      <c r="R24" s="84"/>
      <c r="S24" s="46"/>
      <c r="T24" s="17"/>
      <c r="V24" s="268"/>
      <c r="W24" s="268"/>
      <c r="Y24" s="23">
        <v>1332000</v>
      </c>
      <c r="Z24" s="23">
        <v>653000</v>
      </c>
      <c r="AA24" s="46"/>
      <c r="AB24" s="17"/>
      <c r="AC24" s="17"/>
      <c r="AD24" s="23"/>
      <c r="AE24" s="23"/>
      <c r="AF24" s="46"/>
      <c r="AG24" s="17"/>
      <c r="AH24" s="17"/>
    </row>
    <row r="25" spans="1:34" ht="12.75">
      <c r="A25" s="8">
        <v>3</v>
      </c>
      <c r="B25" s="16" t="s">
        <v>281</v>
      </c>
      <c r="C25" t="s">
        <v>282</v>
      </c>
      <c r="F25" s="6">
        <f>O25+AD25</f>
        <v>108000</v>
      </c>
      <c r="H25" s="6">
        <f>Q25+AE25</f>
        <v>29000</v>
      </c>
      <c r="I25" s="84"/>
      <c r="J25" s="46"/>
      <c r="K25" s="17"/>
      <c r="M25" s="4"/>
      <c r="O25" s="6">
        <v>54000</v>
      </c>
      <c r="Q25" s="6">
        <v>16000</v>
      </c>
      <c r="R25" s="84"/>
      <c r="S25" s="46"/>
      <c r="T25" s="17"/>
      <c r="Y25" s="23"/>
      <c r="Z25" s="23"/>
      <c r="AA25" s="46"/>
      <c r="AB25" s="17"/>
      <c r="AC25" s="17"/>
      <c r="AD25" s="23">
        <v>54000</v>
      </c>
      <c r="AE25" s="23">
        <v>13000</v>
      </c>
      <c r="AF25" s="46"/>
      <c r="AG25" s="17"/>
      <c r="AH25" s="17"/>
    </row>
    <row r="26" spans="1:34" ht="12.75">
      <c r="A26" s="71"/>
      <c r="B26" s="53" t="s">
        <v>1143</v>
      </c>
      <c r="C26" s="54"/>
      <c r="D26" s="54" t="s">
        <v>1139</v>
      </c>
      <c r="E26" s="54"/>
      <c r="F26" s="55"/>
      <c r="G26" s="56"/>
      <c r="H26" s="55"/>
      <c r="I26" s="152"/>
      <c r="J26" s="153"/>
      <c r="K26" s="154"/>
      <c r="M26" s="4"/>
      <c r="O26" s="55"/>
      <c r="P26" s="56"/>
      <c r="Q26" s="55"/>
      <c r="R26" s="152"/>
      <c r="S26" s="153"/>
      <c r="T26" s="154"/>
      <c r="Y26" s="161"/>
      <c r="Z26" s="161"/>
      <c r="AA26" s="153"/>
      <c r="AB26" s="154"/>
      <c r="AC26" s="17"/>
      <c r="AD26" s="161"/>
      <c r="AE26" s="161"/>
      <c r="AF26" s="153"/>
      <c r="AG26" s="154"/>
      <c r="AH26" s="17"/>
    </row>
    <row r="27" spans="2:34" ht="12.75">
      <c r="B27" s="16" t="s">
        <v>285</v>
      </c>
      <c r="C27" t="s">
        <v>283</v>
      </c>
      <c r="F27" s="187">
        <v>0</v>
      </c>
      <c r="H27" s="187">
        <v>0</v>
      </c>
      <c r="I27" s="84"/>
      <c r="J27" s="46"/>
      <c r="K27" s="17"/>
      <c r="M27" s="4"/>
      <c r="O27" s="187">
        <v>0</v>
      </c>
      <c r="Q27" s="187">
        <v>0</v>
      </c>
      <c r="R27" s="84"/>
      <c r="S27" s="46"/>
      <c r="T27" s="17"/>
      <c r="Y27" s="23"/>
      <c r="Z27" s="23"/>
      <c r="AA27" s="46"/>
      <c r="AB27" s="17"/>
      <c r="AC27" s="17"/>
      <c r="AD27" s="228">
        <v>0</v>
      </c>
      <c r="AE27" s="228">
        <v>0</v>
      </c>
      <c r="AF27" s="46"/>
      <c r="AG27" s="17"/>
      <c r="AH27" s="17"/>
    </row>
    <row r="28" spans="1:34" ht="12.75">
      <c r="A28" s="71"/>
      <c r="B28" s="53" t="s">
        <v>1144</v>
      </c>
      <c r="C28" s="94"/>
      <c r="D28" s="54" t="s">
        <v>1139</v>
      </c>
      <c r="E28" s="54"/>
      <c r="F28" s="55"/>
      <c r="G28" s="56"/>
      <c r="H28" s="55"/>
      <c r="I28" s="152"/>
      <c r="J28" s="153"/>
      <c r="K28" s="154"/>
      <c r="M28" s="4"/>
      <c r="O28" s="55"/>
      <c r="P28" s="56"/>
      <c r="Q28" s="55"/>
      <c r="R28" s="152"/>
      <c r="S28" s="153"/>
      <c r="T28" s="154"/>
      <c r="Y28" s="161"/>
      <c r="Z28" s="161"/>
      <c r="AA28" s="153"/>
      <c r="AB28" s="154"/>
      <c r="AC28" s="17"/>
      <c r="AD28" s="161"/>
      <c r="AE28" s="161"/>
      <c r="AF28" s="153"/>
      <c r="AG28" s="154"/>
      <c r="AH28" s="17"/>
    </row>
    <row r="29" spans="2:34" ht="12.75">
      <c r="B29" s="16" t="s">
        <v>284</v>
      </c>
      <c r="C29" t="s">
        <v>286</v>
      </c>
      <c r="F29" s="6">
        <v>25000</v>
      </c>
      <c r="H29" s="6">
        <v>4000</v>
      </c>
      <c r="I29" s="84"/>
      <c r="J29" s="46"/>
      <c r="K29" s="17"/>
      <c r="M29" s="4"/>
      <c r="O29" s="6">
        <v>25000</v>
      </c>
      <c r="Q29" s="6">
        <v>4000</v>
      </c>
      <c r="R29" s="84"/>
      <c r="S29" s="46"/>
      <c r="T29" s="17"/>
      <c r="Y29" s="23"/>
      <c r="Z29" s="23"/>
      <c r="AA29" s="46"/>
      <c r="AB29" s="17"/>
      <c r="AC29" s="17"/>
      <c r="AD29" s="23">
        <v>0</v>
      </c>
      <c r="AE29" s="259">
        <v>0</v>
      </c>
      <c r="AF29" s="46"/>
      <c r="AG29" s="17"/>
      <c r="AH29" s="17"/>
    </row>
    <row r="30" spans="1:34" ht="12.75">
      <c r="A30" s="71"/>
      <c r="B30" s="53" t="s">
        <v>949</v>
      </c>
      <c r="C30" s="54"/>
      <c r="D30" s="54" t="s">
        <v>1139</v>
      </c>
      <c r="E30" s="54"/>
      <c r="F30" s="55"/>
      <c r="G30" s="56"/>
      <c r="H30" s="55"/>
      <c r="I30" s="152"/>
      <c r="J30" s="153"/>
      <c r="K30" s="154"/>
      <c r="M30" s="4"/>
      <c r="O30" s="55"/>
      <c r="P30" s="56"/>
      <c r="Q30" s="55"/>
      <c r="R30" s="152"/>
      <c r="S30" s="153"/>
      <c r="T30" s="154"/>
      <c r="Y30" s="161"/>
      <c r="Z30" s="161"/>
      <c r="AA30" s="153"/>
      <c r="AB30" s="154"/>
      <c r="AC30" s="17"/>
      <c r="AD30" s="161"/>
      <c r="AE30" s="161"/>
      <c r="AF30" s="153"/>
      <c r="AG30" s="154"/>
      <c r="AH30" s="17"/>
    </row>
    <row r="31" spans="2:34" ht="12.75">
      <c r="B31" s="16" t="s">
        <v>287</v>
      </c>
      <c r="C31" t="s">
        <v>293</v>
      </c>
      <c r="F31" s="6">
        <v>123000</v>
      </c>
      <c r="H31" s="6">
        <v>26000</v>
      </c>
      <c r="I31" s="84"/>
      <c r="J31" s="46"/>
      <c r="K31" s="17"/>
      <c r="M31" s="4"/>
      <c r="O31" s="6">
        <v>123000</v>
      </c>
      <c r="Q31" s="6">
        <v>26000</v>
      </c>
      <c r="R31" s="84"/>
      <c r="S31" s="46"/>
      <c r="T31" s="17"/>
      <c r="Y31" s="23"/>
      <c r="Z31" s="23"/>
      <c r="AA31" s="46"/>
      <c r="AB31" s="17"/>
      <c r="AC31" s="17"/>
      <c r="AD31" s="23"/>
      <c r="AE31" s="23"/>
      <c r="AF31" s="46"/>
      <c r="AG31" s="17"/>
      <c r="AH31" s="17"/>
    </row>
    <row r="32" spans="1:34" ht="12.75">
      <c r="A32" s="71"/>
      <c r="B32" s="53" t="s">
        <v>951</v>
      </c>
      <c r="C32" s="54"/>
      <c r="D32" s="54" t="s">
        <v>1139</v>
      </c>
      <c r="E32" s="54"/>
      <c r="F32" s="55"/>
      <c r="G32" s="56"/>
      <c r="H32" s="55"/>
      <c r="I32" s="152"/>
      <c r="J32" s="153"/>
      <c r="K32" s="154"/>
      <c r="M32" s="4"/>
      <c r="O32" s="55"/>
      <c r="P32" s="56"/>
      <c r="Q32" s="55"/>
      <c r="R32" s="152"/>
      <c r="S32" s="153"/>
      <c r="T32" s="154"/>
      <c r="Y32" s="161"/>
      <c r="Z32" s="161"/>
      <c r="AA32" s="153"/>
      <c r="AB32" s="154"/>
      <c r="AC32" s="17"/>
      <c r="AD32" s="161"/>
      <c r="AE32" s="161"/>
      <c r="AF32" s="153"/>
      <c r="AG32" s="154"/>
      <c r="AH32" s="17"/>
    </row>
    <row r="33" spans="2:34" ht="12.75">
      <c r="B33" s="16" t="s">
        <v>288</v>
      </c>
      <c r="C33" t="s">
        <v>294</v>
      </c>
      <c r="F33" s="6">
        <v>20000</v>
      </c>
      <c r="H33" s="6">
        <v>3600</v>
      </c>
      <c r="I33" s="84"/>
      <c r="J33" s="46"/>
      <c r="K33" s="17"/>
      <c r="M33" s="4"/>
      <c r="O33" s="6">
        <v>20000</v>
      </c>
      <c r="Q33" s="6">
        <v>3600</v>
      </c>
      <c r="R33" s="84"/>
      <c r="S33" s="46"/>
      <c r="T33" s="17"/>
      <c r="Y33" s="23"/>
      <c r="Z33" s="23"/>
      <c r="AA33" s="46"/>
      <c r="AB33" s="17"/>
      <c r="AC33" s="17"/>
      <c r="AD33" s="23"/>
      <c r="AE33" s="23"/>
      <c r="AF33" s="46"/>
      <c r="AG33" s="17"/>
      <c r="AH33" s="17"/>
    </row>
    <row r="34" spans="1:34" ht="12.75">
      <c r="A34" s="71"/>
      <c r="B34" s="53" t="s">
        <v>953</v>
      </c>
      <c r="C34" s="54"/>
      <c r="D34" s="54" t="s">
        <v>1139</v>
      </c>
      <c r="E34" s="54"/>
      <c r="F34" s="55"/>
      <c r="G34" s="56"/>
      <c r="H34" s="55"/>
      <c r="I34" s="152"/>
      <c r="J34" s="153"/>
      <c r="K34" s="154"/>
      <c r="M34" s="4"/>
      <c r="O34" s="55"/>
      <c r="P34" s="56"/>
      <c r="Q34" s="55"/>
      <c r="R34" s="152"/>
      <c r="S34" s="153"/>
      <c r="T34" s="154"/>
      <c r="Y34" s="161"/>
      <c r="Z34" s="161"/>
      <c r="AA34" s="153"/>
      <c r="AB34" s="154"/>
      <c r="AC34" s="17"/>
      <c r="AD34" s="161"/>
      <c r="AE34" s="161"/>
      <c r="AF34" s="153"/>
      <c r="AG34" s="154"/>
      <c r="AH34" s="17"/>
    </row>
    <row r="35" spans="1:34" ht="12.75">
      <c r="A35" s="8">
        <v>4</v>
      </c>
      <c r="B35" s="16" t="s">
        <v>289</v>
      </c>
      <c r="C35" t="s">
        <v>295</v>
      </c>
      <c r="F35" s="6">
        <v>4000</v>
      </c>
      <c r="H35" s="6">
        <v>600</v>
      </c>
      <c r="I35" s="84"/>
      <c r="J35" s="46"/>
      <c r="K35" s="17"/>
      <c r="M35" s="4"/>
      <c r="O35" s="6">
        <v>4000</v>
      </c>
      <c r="Q35" s="6">
        <v>600</v>
      </c>
      <c r="R35" s="84"/>
      <c r="S35" s="46"/>
      <c r="T35" s="17"/>
      <c r="Y35" s="23"/>
      <c r="Z35" s="23"/>
      <c r="AA35" s="46"/>
      <c r="AB35" s="17"/>
      <c r="AC35" s="17"/>
      <c r="AD35" s="23"/>
      <c r="AE35" s="23"/>
      <c r="AF35" s="46"/>
      <c r="AG35" s="17"/>
      <c r="AH35" s="17"/>
    </row>
    <row r="36" spans="1:34" ht="12.75">
      <c r="A36" s="71"/>
      <c r="B36" s="53" t="s">
        <v>954</v>
      </c>
      <c r="C36" s="54"/>
      <c r="D36" s="54" t="s">
        <v>1139</v>
      </c>
      <c r="E36" s="54"/>
      <c r="F36" s="55"/>
      <c r="G36" s="56"/>
      <c r="H36" s="55"/>
      <c r="I36" s="152"/>
      <c r="J36" s="153"/>
      <c r="K36" s="154"/>
      <c r="M36" s="4"/>
      <c r="O36" s="55"/>
      <c r="P36" s="56"/>
      <c r="Q36" s="55"/>
      <c r="R36" s="152"/>
      <c r="S36" s="153"/>
      <c r="T36" s="154"/>
      <c r="Y36" s="161"/>
      <c r="Z36" s="161"/>
      <c r="AA36" s="153"/>
      <c r="AB36" s="154"/>
      <c r="AC36" s="17"/>
      <c r="AD36" s="161"/>
      <c r="AE36" s="161"/>
      <c r="AF36" s="153"/>
      <c r="AG36" s="154"/>
      <c r="AH36" s="17"/>
    </row>
    <row r="37" spans="2:34" ht="12.75">
      <c r="B37" s="16" t="s">
        <v>290</v>
      </c>
      <c r="C37" t="s">
        <v>296</v>
      </c>
      <c r="F37" s="6">
        <v>32000</v>
      </c>
      <c r="H37" s="6">
        <v>5000</v>
      </c>
      <c r="I37" s="84"/>
      <c r="J37" s="46"/>
      <c r="K37" s="17"/>
      <c r="M37" s="4"/>
      <c r="O37" s="6">
        <v>32000</v>
      </c>
      <c r="Q37" s="6">
        <v>5000</v>
      </c>
      <c r="R37" s="84"/>
      <c r="S37" s="46"/>
      <c r="T37" s="17"/>
      <c r="Y37" s="23"/>
      <c r="Z37" s="23"/>
      <c r="AA37" s="46"/>
      <c r="AB37" s="17"/>
      <c r="AC37" s="17"/>
      <c r="AD37" s="23"/>
      <c r="AE37" s="23"/>
      <c r="AF37" s="46"/>
      <c r="AG37" s="17"/>
      <c r="AH37" s="17"/>
    </row>
    <row r="38" spans="1:34" ht="12.75">
      <c r="A38" s="71"/>
      <c r="B38" s="53" t="s">
        <v>955</v>
      </c>
      <c r="C38" s="54"/>
      <c r="D38" s="54" t="s">
        <v>1139</v>
      </c>
      <c r="E38" s="54"/>
      <c r="F38" s="55"/>
      <c r="G38" s="56"/>
      <c r="H38" s="55"/>
      <c r="I38" s="152"/>
      <c r="J38" s="153"/>
      <c r="K38" s="154"/>
      <c r="M38" s="4"/>
      <c r="O38" s="55"/>
      <c r="P38" s="56"/>
      <c r="Q38" s="55"/>
      <c r="R38" s="152"/>
      <c r="S38" s="153"/>
      <c r="T38" s="154"/>
      <c r="Y38" s="161"/>
      <c r="Z38" s="161"/>
      <c r="AA38" s="153"/>
      <c r="AB38" s="154"/>
      <c r="AC38" s="17"/>
      <c r="AD38" s="161"/>
      <c r="AE38" s="161"/>
      <c r="AF38" s="153"/>
      <c r="AG38" s="154"/>
      <c r="AH38" s="17"/>
    </row>
    <row r="39" spans="2:34" ht="12.75">
      <c r="B39" s="16" t="s">
        <v>291</v>
      </c>
      <c r="C39" t="s">
        <v>297</v>
      </c>
      <c r="F39" s="6">
        <v>4000</v>
      </c>
      <c r="H39" s="6">
        <v>400</v>
      </c>
      <c r="I39" s="84"/>
      <c r="J39" s="46"/>
      <c r="K39" s="17"/>
      <c r="M39" s="4"/>
      <c r="O39" s="6">
        <v>4000</v>
      </c>
      <c r="Q39" s="6">
        <v>400</v>
      </c>
      <c r="R39" s="84"/>
      <c r="S39" s="46"/>
      <c r="T39" s="17"/>
      <c r="Y39" s="23"/>
      <c r="Z39" s="23"/>
      <c r="AA39" s="46"/>
      <c r="AB39" s="17"/>
      <c r="AC39" s="17"/>
      <c r="AD39" s="23"/>
      <c r="AE39" s="23"/>
      <c r="AF39" s="46"/>
      <c r="AG39" s="17"/>
      <c r="AH39" s="17"/>
    </row>
    <row r="40" spans="1:34" ht="12.75">
      <c r="A40" s="71"/>
      <c r="B40" s="53" t="s">
        <v>956</v>
      </c>
      <c r="C40" s="54"/>
      <c r="D40" s="54" t="s">
        <v>1139</v>
      </c>
      <c r="E40" s="54"/>
      <c r="F40" s="55"/>
      <c r="G40" s="56"/>
      <c r="H40" s="55"/>
      <c r="I40" s="152"/>
      <c r="J40" s="153"/>
      <c r="K40" s="154"/>
      <c r="M40" s="4"/>
      <c r="O40" s="55"/>
      <c r="P40" s="56"/>
      <c r="Q40" s="55"/>
      <c r="R40" s="152"/>
      <c r="S40" s="153"/>
      <c r="T40" s="154"/>
      <c r="Y40" s="161"/>
      <c r="Z40" s="161"/>
      <c r="AA40" s="153"/>
      <c r="AB40" s="154"/>
      <c r="AC40" s="17"/>
      <c r="AD40" s="161"/>
      <c r="AE40" s="161"/>
      <c r="AF40" s="153"/>
      <c r="AG40" s="154"/>
      <c r="AH40" s="17"/>
    </row>
    <row r="41" spans="2:34" ht="12.75">
      <c r="B41" s="16" t="s">
        <v>292</v>
      </c>
      <c r="C41" t="s">
        <v>298</v>
      </c>
      <c r="F41" s="6">
        <v>127000</v>
      </c>
      <c r="H41" s="6">
        <v>16000</v>
      </c>
      <c r="I41" s="84"/>
      <c r="J41" s="46"/>
      <c r="K41" s="17"/>
      <c r="M41" s="4"/>
      <c r="O41" s="6">
        <v>127000</v>
      </c>
      <c r="Q41" s="6">
        <v>16000</v>
      </c>
      <c r="R41" s="84"/>
      <c r="S41" s="46"/>
      <c r="T41" s="17"/>
      <c r="Y41" s="23"/>
      <c r="Z41" s="23"/>
      <c r="AA41" s="46"/>
      <c r="AB41" s="17"/>
      <c r="AC41" s="17"/>
      <c r="AD41" s="23"/>
      <c r="AE41" s="23"/>
      <c r="AF41" s="46"/>
      <c r="AG41" s="17"/>
      <c r="AH41" s="17"/>
    </row>
    <row r="42" spans="1:34" ht="12.75">
      <c r="A42" s="71"/>
      <c r="B42" s="53" t="s">
        <v>957</v>
      </c>
      <c r="C42" s="54"/>
      <c r="D42" s="54" t="s">
        <v>1139</v>
      </c>
      <c r="E42" s="54"/>
      <c r="F42" s="55"/>
      <c r="G42" s="56"/>
      <c r="H42" s="55"/>
      <c r="I42" s="152"/>
      <c r="J42" s="153"/>
      <c r="K42" s="154"/>
      <c r="M42" s="4"/>
      <c r="O42" s="55"/>
      <c r="P42" s="56"/>
      <c r="Q42" s="55"/>
      <c r="R42" s="152"/>
      <c r="S42" s="153"/>
      <c r="T42" s="154"/>
      <c r="Y42" s="161"/>
      <c r="Z42" s="161"/>
      <c r="AA42" s="153"/>
      <c r="AB42" s="154"/>
      <c r="AC42" s="17"/>
      <c r="AD42" s="161"/>
      <c r="AE42" s="161"/>
      <c r="AF42" s="153"/>
      <c r="AG42" s="154"/>
      <c r="AH42" s="17"/>
    </row>
    <row r="43" spans="1:34" ht="12.75">
      <c r="A43" s="71">
        <v>5</v>
      </c>
      <c r="B43" s="53" t="s">
        <v>1135</v>
      </c>
      <c r="C43" s="54" t="s">
        <v>948</v>
      </c>
      <c r="D43" s="54"/>
      <c r="E43" s="54"/>
      <c r="F43" s="55"/>
      <c r="G43" s="56"/>
      <c r="H43" s="55"/>
      <c r="I43" s="152"/>
      <c r="J43" s="153"/>
      <c r="K43" s="154"/>
      <c r="M43" s="4"/>
      <c r="O43" s="55"/>
      <c r="P43" s="56"/>
      <c r="Q43" s="55"/>
      <c r="R43" s="152"/>
      <c r="S43" s="153"/>
      <c r="T43" s="154"/>
      <c r="Y43" s="161"/>
      <c r="Z43" s="161"/>
      <c r="AA43" s="153"/>
      <c r="AB43" s="154"/>
      <c r="AC43" s="17"/>
      <c r="AD43" s="161"/>
      <c r="AE43" s="161"/>
      <c r="AF43" s="153"/>
      <c r="AG43" s="154"/>
      <c r="AH43" s="17"/>
    </row>
    <row r="44" spans="1:34" ht="12.75">
      <c r="A44" s="8">
        <v>5</v>
      </c>
      <c r="B44" s="16" t="s">
        <v>299</v>
      </c>
      <c r="C44" t="s">
        <v>300</v>
      </c>
      <c r="F44" s="267">
        <f>SUM(O44:O46,Y44,AD44)</f>
        <v>499000</v>
      </c>
      <c r="H44" s="267">
        <f>SUM(Q44:Q46,Z44,AE44)</f>
        <v>338800</v>
      </c>
      <c r="I44" s="84"/>
      <c r="J44" s="46"/>
      <c r="K44" s="17"/>
      <c r="M44" s="4"/>
      <c r="O44" s="6">
        <v>16000</v>
      </c>
      <c r="Q44" s="6">
        <v>4800</v>
      </c>
      <c r="R44" s="84"/>
      <c r="S44" s="46"/>
      <c r="T44" s="17"/>
      <c r="Y44" s="267">
        <v>430000</v>
      </c>
      <c r="Z44" s="267">
        <v>317000</v>
      </c>
      <c r="AA44" s="230"/>
      <c r="AB44" s="231"/>
      <c r="AC44" s="231"/>
      <c r="AD44" s="267">
        <v>14000</v>
      </c>
      <c r="AE44" s="267">
        <v>7000</v>
      </c>
      <c r="AF44" s="46"/>
      <c r="AG44" s="17"/>
      <c r="AH44" s="17"/>
    </row>
    <row r="45" spans="2:34" ht="12.75">
      <c r="B45" s="16">
        <v>2</v>
      </c>
      <c r="C45" t="s">
        <v>301</v>
      </c>
      <c r="F45" s="267"/>
      <c r="H45" s="267"/>
      <c r="I45" s="84"/>
      <c r="J45" s="46"/>
      <c r="K45" s="17"/>
      <c r="M45" s="4"/>
      <c r="O45" s="6">
        <v>6000</v>
      </c>
      <c r="Q45" s="6">
        <v>7000</v>
      </c>
      <c r="R45" s="84"/>
      <c r="S45" s="46"/>
      <c r="T45" s="17"/>
      <c r="Y45" s="267"/>
      <c r="Z45" s="267"/>
      <c r="AA45" s="230"/>
      <c r="AB45" s="231"/>
      <c r="AC45" s="231"/>
      <c r="AD45" s="267"/>
      <c r="AE45" s="267"/>
      <c r="AF45" s="46"/>
      <c r="AG45" s="17"/>
      <c r="AH45" s="17"/>
    </row>
    <row r="46" spans="2:34" ht="12.75">
      <c r="B46" s="16">
        <v>3</v>
      </c>
      <c r="C46" t="s">
        <v>958</v>
      </c>
      <c r="F46" s="267"/>
      <c r="H46" s="267"/>
      <c r="I46" s="84"/>
      <c r="J46" s="46"/>
      <c r="K46" s="17"/>
      <c r="M46" s="4"/>
      <c r="O46" s="6">
        <v>33000</v>
      </c>
      <c r="Q46" s="6">
        <v>3000</v>
      </c>
      <c r="R46" s="84"/>
      <c r="S46" s="46"/>
      <c r="T46" s="17"/>
      <c r="Y46" s="267"/>
      <c r="Z46" s="267"/>
      <c r="AA46" s="230"/>
      <c r="AB46" s="231"/>
      <c r="AC46" s="231"/>
      <c r="AD46" s="267"/>
      <c r="AE46" s="267"/>
      <c r="AF46" s="46"/>
      <c r="AG46" s="17"/>
      <c r="AH46" s="17"/>
    </row>
    <row r="47" spans="2:34" ht="12.75">
      <c r="B47" s="16">
        <v>4</v>
      </c>
      <c r="C47" t="s">
        <v>302</v>
      </c>
      <c r="F47" s="187">
        <v>0</v>
      </c>
      <c r="H47" s="187">
        <v>0</v>
      </c>
      <c r="I47" s="84"/>
      <c r="J47" s="46"/>
      <c r="K47" s="17"/>
      <c r="M47" s="4"/>
      <c r="O47" s="187">
        <v>0</v>
      </c>
      <c r="Q47" s="187">
        <v>0</v>
      </c>
      <c r="R47" s="84"/>
      <c r="S47" s="46"/>
      <c r="T47" s="17"/>
      <c r="Y47" s="208"/>
      <c r="Z47" s="208"/>
      <c r="AA47" s="46"/>
      <c r="AB47" s="17"/>
      <c r="AC47" s="17"/>
      <c r="AD47" s="208"/>
      <c r="AE47" s="208"/>
      <c r="AF47" s="46"/>
      <c r="AG47" s="17"/>
      <c r="AH47" s="17"/>
    </row>
    <row r="48" spans="2:34" ht="12.75">
      <c r="B48" s="16" t="s">
        <v>303</v>
      </c>
      <c r="C48" t="s">
        <v>305</v>
      </c>
      <c r="F48" s="6">
        <v>1000</v>
      </c>
      <c r="H48" s="133">
        <v>0</v>
      </c>
      <c r="I48" s="84"/>
      <c r="J48" s="46"/>
      <c r="K48" s="17"/>
      <c r="M48" s="4"/>
      <c r="O48" s="6">
        <v>1000</v>
      </c>
      <c r="Q48" s="133">
        <v>0</v>
      </c>
      <c r="R48" s="84"/>
      <c r="S48" s="46"/>
      <c r="T48" s="17"/>
      <c r="Y48" s="208"/>
      <c r="Z48" s="208"/>
      <c r="AA48" s="46"/>
      <c r="AB48" s="17"/>
      <c r="AC48" s="17"/>
      <c r="AD48" s="208"/>
      <c r="AE48" s="208"/>
      <c r="AF48" s="46"/>
      <c r="AG48" s="17"/>
      <c r="AH48" s="17"/>
    </row>
    <row r="49" spans="2:34" ht="12.75">
      <c r="B49" s="16" t="s">
        <v>304</v>
      </c>
      <c r="C49" t="s">
        <v>306</v>
      </c>
      <c r="F49" s="6">
        <v>8000</v>
      </c>
      <c r="H49" s="6">
        <v>900</v>
      </c>
      <c r="I49" s="84"/>
      <c r="J49" s="46"/>
      <c r="K49" s="17"/>
      <c r="M49" s="4"/>
      <c r="O49" s="6">
        <v>8000</v>
      </c>
      <c r="Q49" s="6">
        <v>900</v>
      </c>
      <c r="R49" s="84"/>
      <c r="S49" s="46"/>
      <c r="T49" s="17"/>
      <c r="Y49" s="208"/>
      <c r="Z49" s="208"/>
      <c r="AA49" s="46"/>
      <c r="AB49" s="17"/>
      <c r="AC49" s="17"/>
      <c r="AD49" s="208"/>
      <c r="AE49" s="208"/>
      <c r="AF49" s="46"/>
      <c r="AG49" s="17"/>
      <c r="AH49" s="17"/>
    </row>
    <row r="50" spans="1:34" ht="12.75">
      <c r="A50" s="71"/>
      <c r="B50" s="53" t="s">
        <v>1468</v>
      </c>
      <c r="C50" s="54" t="s">
        <v>672</v>
      </c>
      <c r="D50" s="54"/>
      <c r="E50" s="54"/>
      <c r="F50" s="55"/>
      <c r="G50" s="56"/>
      <c r="H50" s="55"/>
      <c r="I50" s="152"/>
      <c r="J50" s="153"/>
      <c r="K50" s="154"/>
      <c r="M50" s="4"/>
      <c r="O50" s="55"/>
      <c r="P50" s="56"/>
      <c r="Q50" s="55"/>
      <c r="R50" s="152"/>
      <c r="S50" s="153"/>
      <c r="T50" s="154"/>
      <c r="Y50" s="217"/>
      <c r="Z50" s="217"/>
      <c r="AA50" s="153"/>
      <c r="AB50" s="154"/>
      <c r="AC50" s="17"/>
      <c r="AD50" s="217"/>
      <c r="AE50" s="217"/>
      <c r="AF50" s="153"/>
      <c r="AG50" s="154"/>
      <c r="AH50" s="17"/>
    </row>
    <row r="51" spans="1:34" ht="12.75">
      <c r="A51" s="71"/>
      <c r="B51" s="53" t="s">
        <v>1469</v>
      </c>
      <c r="C51" s="54" t="s">
        <v>673</v>
      </c>
      <c r="D51" s="54"/>
      <c r="E51" s="54"/>
      <c r="F51" s="55"/>
      <c r="G51" s="56"/>
      <c r="H51" s="55"/>
      <c r="I51" s="152"/>
      <c r="J51" s="153"/>
      <c r="K51" s="154"/>
      <c r="M51" s="4"/>
      <c r="O51" s="55"/>
      <c r="P51" s="56"/>
      <c r="Q51" s="55"/>
      <c r="R51" s="152"/>
      <c r="S51" s="153"/>
      <c r="T51" s="154"/>
      <c r="Y51" s="217"/>
      <c r="Z51" s="217"/>
      <c r="AA51" s="153"/>
      <c r="AB51" s="154"/>
      <c r="AC51" s="17"/>
      <c r="AD51" s="217"/>
      <c r="AE51" s="217"/>
      <c r="AF51" s="153"/>
      <c r="AG51" s="154"/>
      <c r="AH51" s="17"/>
    </row>
    <row r="52" spans="3:34" ht="12.75">
      <c r="C52" s="1" t="s">
        <v>961</v>
      </c>
      <c r="G52" s="57">
        <f>SUM(F43:F51)</f>
        <v>508000</v>
      </c>
      <c r="I52" s="84">
        <f>SUM(H43:H51)</f>
        <v>339700</v>
      </c>
      <c r="J52" s="46"/>
      <c r="K52" s="17"/>
      <c r="M52" s="4"/>
      <c r="P52" s="57">
        <f>SUM(O43:O51)</f>
        <v>64000</v>
      </c>
      <c r="R52" s="84">
        <f>SUM(Q43:Q51)</f>
        <v>15700</v>
      </c>
      <c r="S52" s="46"/>
      <c r="T52" s="17"/>
      <c r="Y52" s="208"/>
      <c r="Z52" s="208"/>
      <c r="AA52" s="46"/>
      <c r="AB52" s="17"/>
      <c r="AC52" s="17"/>
      <c r="AD52" s="208"/>
      <c r="AE52" s="208"/>
      <c r="AF52" s="46"/>
      <c r="AG52" s="17"/>
      <c r="AH52" s="17"/>
    </row>
    <row r="53" spans="1:34" ht="12.75">
      <c r="A53" s="8">
        <v>6</v>
      </c>
      <c r="B53" s="16" t="s">
        <v>307</v>
      </c>
      <c r="C53" t="s">
        <v>308</v>
      </c>
      <c r="F53" s="265">
        <f>SUM(O53:O59,Y53,AD53)</f>
        <v>5524000</v>
      </c>
      <c r="H53" s="265">
        <f>SUM(Q53:Q59,Z53,AE53)</f>
        <v>1093000</v>
      </c>
      <c r="I53" s="84"/>
      <c r="J53" s="46"/>
      <c r="K53" s="17"/>
      <c r="M53" s="4"/>
      <c r="O53" s="6">
        <v>104000</v>
      </c>
      <c r="Q53" s="6">
        <v>16000</v>
      </c>
      <c r="R53" s="84"/>
      <c r="S53" s="46"/>
      <c r="T53" s="17"/>
      <c r="Y53" s="265">
        <v>867000</v>
      </c>
      <c r="Z53" s="265">
        <v>249000</v>
      </c>
      <c r="AA53" s="46"/>
      <c r="AB53" s="17"/>
      <c r="AC53" s="17"/>
      <c r="AD53" s="265">
        <v>9000</v>
      </c>
      <c r="AE53" s="265">
        <v>3000</v>
      </c>
      <c r="AF53" s="46"/>
      <c r="AG53" s="17"/>
      <c r="AH53" s="17"/>
    </row>
    <row r="54" spans="2:34" ht="12.75">
      <c r="B54" s="16" t="s">
        <v>309</v>
      </c>
      <c r="C54" t="s">
        <v>310</v>
      </c>
      <c r="F54" s="265"/>
      <c r="H54" s="265"/>
      <c r="I54" s="84"/>
      <c r="J54" s="46"/>
      <c r="K54" s="17"/>
      <c r="M54" s="4"/>
      <c r="O54" s="6">
        <v>211000</v>
      </c>
      <c r="Q54" s="6">
        <v>35000</v>
      </c>
      <c r="R54" s="84"/>
      <c r="S54" s="46"/>
      <c r="T54" s="17"/>
      <c r="Y54" s="265"/>
      <c r="Z54" s="265"/>
      <c r="AA54" s="46"/>
      <c r="AB54" s="17"/>
      <c r="AC54" s="17"/>
      <c r="AD54" s="265"/>
      <c r="AE54" s="265"/>
      <c r="AF54" s="46"/>
      <c r="AG54" s="17"/>
      <c r="AH54" s="17"/>
    </row>
    <row r="55" spans="1:34" ht="12.75">
      <c r="A55" s="71"/>
      <c r="B55" s="53" t="s">
        <v>965</v>
      </c>
      <c r="C55" s="54" t="s">
        <v>962</v>
      </c>
      <c r="D55" s="54"/>
      <c r="E55" s="54"/>
      <c r="F55" s="265"/>
      <c r="G55" s="56"/>
      <c r="H55" s="265"/>
      <c r="I55" s="152"/>
      <c r="J55" s="153"/>
      <c r="K55" s="154"/>
      <c r="M55" s="4"/>
      <c r="O55" s="55"/>
      <c r="P55" s="56"/>
      <c r="Q55" s="55"/>
      <c r="R55" s="152"/>
      <c r="S55" s="153"/>
      <c r="T55" s="154"/>
      <c r="Y55" s="265"/>
      <c r="Z55" s="265"/>
      <c r="AA55" s="153"/>
      <c r="AB55" s="154"/>
      <c r="AC55" s="17"/>
      <c r="AD55" s="265"/>
      <c r="AE55" s="265"/>
      <c r="AF55" s="153"/>
      <c r="AG55" s="154"/>
      <c r="AH55" s="17"/>
    </row>
    <row r="56" spans="1:34" ht="12.75">
      <c r="A56" s="71"/>
      <c r="B56" s="53" t="s">
        <v>966</v>
      </c>
      <c r="C56" s="54" t="s">
        <v>963</v>
      </c>
      <c r="D56" s="54"/>
      <c r="E56" s="54"/>
      <c r="F56" s="265"/>
      <c r="G56" s="56"/>
      <c r="H56" s="265"/>
      <c r="I56" s="152"/>
      <c r="J56" s="153"/>
      <c r="K56" s="154"/>
      <c r="M56" s="4"/>
      <c r="O56" s="55"/>
      <c r="P56" s="56"/>
      <c r="Q56" s="55"/>
      <c r="R56" s="152"/>
      <c r="S56" s="153"/>
      <c r="T56" s="154"/>
      <c r="Y56" s="265"/>
      <c r="Z56" s="265"/>
      <c r="AA56" s="153"/>
      <c r="AB56" s="154"/>
      <c r="AC56" s="17"/>
      <c r="AD56" s="265"/>
      <c r="AE56" s="265"/>
      <c r="AF56" s="153"/>
      <c r="AG56" s="154"/>
      <c r="AH56" s="17"/>
    </row>
    <row r="57" spans="2:34" ht="12.75">
      <c r="B57" s="16" t="s">
        <v>967</v>
      </c>
      <c r="C57" t="s">
        <v>964</v>
      </c>
      <c r="F57" s="265"/>
      <c r="H57" s="265"/>
      <c r="I57" s="84"/>
      <c r="J57" s="46"/>
      <c r="K57" s="17"/>
      <c r="M57" s="4"/>
      <c r="O57" s="187">
        <v>0</v>
      </c>
      <c r="Q57" s="187">
        <v>0</v>
      </c>
      <c r="R57" s="84"/>
      <c r="S57" s="46"/>
      <c r="T57" s="17"/>
      <c r="Y57" s="265"/>
      <c r="Z57" s="265"/>
      <c r="AA57" s="46"/>
      <c r="AB57" s="17"/>
      <c r="AC57" s="17"/>
      <c r="AD57" s="265"/>
      <c r="AE57" s="265"/>
      <c r="AF57" s="46"/>
      <c r="AG57" s="17"/>
      <c r="AH57" s="17"/>
    </row>
    <row r="58" spans="2:34" ht="12.75">
      <c r="B58" s="16" t="s">
        <v>976</v>
      </c>
      <c r="C58" t="s">
        <v>968</v>
      </c>
      <c r="F58" s="265"/>
      <c r="H58" s="265"/>
      <c r="I58" s="84"/>
      <c r="J58" s="46"/>
      <c r="K58" s="17"/>
      <c r="M58" s="4"/>
      <c r="O58" s="6">
        <v>691000</v>
      </c>
      <c r="Q58" s="6">
        <v>126000</v>
      </c>
      <c r="R58" s="84"/>
      <c r="S58" s="46"/>
      <c r="T58" s="17"/>
      <c r="Y58" s="265"/>
      <c r="Z58" s="265"/>
      <c r="AA58" s="46"/>
      <c r="AB58" s="17"/>
      <c r="AC58" s="17"/>
      <c r="AD58" s="265"/>
      <c r="AE58" s="265"/>
      <c r="AF58" s="46"/>
      <c r="AG58" s="17"/>
      <c r="AH58" s="17"/>
    </row>
    <row r="59" spans="2:34" ht="12.75">
      <c r="B59" s="16" t="s">
        <v>977</v>
      </c>
      <c r="C59" s="13" t="s">
        <v>969</v>
      </c>
      <c r="F59" s="265"/>
      <c r="H59" s="265"/>
      <c r="I59" s="84"/>
      <c r="J59" s="46"/>
      <c r="K59" s="17"/>
      <c r="M59" s="4"/>
      <c r="O59" s="6">
        <v>3642000</v>
      </c>
      <c r="Q59" s="6">
        <v>664000</v>
      </c>
      <c r="R59" s="84"/>
      <c r="S59" s="46"/>
      <c r="T59" s="17"/>
      <c r="Y59" s="265"/>
      <c r="Z59" s="265"/>
      <c r="AA59" s="46"/>
      <c r="AB59" s="17"/>
      <c r="AC59" s="17"/>
      <c r="AD59" s="265"/>
      <c r="AE59" s="265"/>
      <c r="AF59" s="46"/>
      <c r="AG59" s="17"/>
      <c r="AH59" s="17"/>
    </row>
    <row r="60" spans="2:34" ht="12.75">
      <c r="B60" s="16">
        <v>3</v>
      </c>
      <c r="C60" s="13" t="s">
        <v>674</v>
      </c>
      <c r="F60" s="6">
        <v>6000</v>
      </c>
      <c r="H60" s="6">
        <v>300</v>
      </c>
      <c r="I60" s="84"/>
      <c r="J60" s="46"/>
      <c r="K60" s="17"/>
      <c r="M60" s="4"/>
      <c r="O60" s="6">
        <v>6000</v>
      </c>
      <c r="Q60" s="6">
        <v>300</v>
      </c>
      <c r="R60" s="84"/>
      <c r="S60" s="46"/>
      <c r="T60" s="17"/>
      <c r="Y60" s="208"/>
      <c r="Z60" s="208"/>
      <c r="AA60" s="46"/>
      <c r="AB60" s="17"/>
      <c r="AC60" s="17"/>
      <c r="AD60" s="208"/>
      <c r="AE60" s="208"/>
      <c r="AF60" s="46"/>
      <c r="AG60" s="17"/>
      <c r="AH60" s="17"/>
    </row>
    <row r="61" spans="2:34" ht="12.75">
      <c r="B61" s="16">
        <v>4</v>
      </c>
      <c r="C61" s="13" t="s">
        <v>970</v>
      </c>
      <c r="F61" s="6">
        <v>96000</v>
      </c>
      <c r="H61" s="6">
        <v>7200</v>
      </c>
      <c r="I61" s="84"/>
      <c r="J61" s="46"/>
      <c r="K61" s="17"/>
      <c r="M61" s="4"/>
      <c r="O61" s="6">
        <v>96000</v>
      </c>
      <c r="Q61" s="6">
        <v>7200</v>
      </c>
      <c r="R61" s="84"/>
      <c r="S61" s="46"/>
      <c r="T61" s="17"/>
      <c r="Y61" s="208"/>
      <c r="Z61" s="208"/>
      <c r="AA61" s="46"/>
      <c r="AB61" s="17"/>
      <c r="AC61" s="17"/>
      <c r="AD61" s="208"/>
      <c r="AE61" s="208"/>
      <c r="AF61" s="46"/>
      <c r="AG61" s="17"/>
      <c r="AH61" s="17"/>
    </row>
    <row r="62" spans="3:34" ht="12.75">
      <c r="C62" s="13" t="s">
        <v>1801</v>
      </c>
      <c r="G62" s="57">
        <f>SUM(F63:F68)</f>
        <v>21503000</v>
      </c>
      <c r="I62" s="84">
        <f>SUM(H63:H68)</f>
        <v>3664800</v>
      </c>
      <c r="J62" s="46"/>
      <c r="K62" s="17"/>
      <c r="M62" s="4"/>
      <c r="P62" s="57">
        <f>SUM(O63:O68)</f>
        <v>456000</v>
      </c>
      <c r="R62" s="84">
        <f>SUM(Q63:Q68)</f>
        <v>37800</v>
      </c>
      <c r="S62" s="46"/>
      <c r="T62" s="17"/>
      <c r="Y62" s="208"/>
      <c r="Z62" s="208"/>
      <c r="AA62" s="46"/>
      <c r="AB62" s="17"/>
      <c r="AC62" s="17"/>
      <c r="AD62" s="208"/>
      <c r="AE62" s="208"/>
      <c r="AF62" s="46"/>
      <c r="AG62" s="17"/>
      <c r="AH62" s="17"/>
    </row>
    <row r="63" spans="1:34" ht="12.75">
      <c r="A63" s="8">
        <v>7</v>
      </c>
      <c r="B63" s="16" t="s">
        <v>1216</v>
      </c>
      <c r="D63" t="s">
        <v>971</v>
      </c>
      <c r="F63" s="268">
        <f>SUM(O63:O68,V63)</f>
        <v>21503000</v>
      </c>
      <c r="H63" s="268">
        <f>SUM(Q63:Q68,W63)</f>
        <v>3664800</v>
      </c>
      <c r="I63" s="84"/>
      <c r="J63" s="46"/>
      <c r="K63" s="17"/>
      <c r="M63" s="4"/>
      <c r="O63" s="6">
        <v>195000</v>
      </c>
      <c r="Q63" s="6">
        <v>16000</v>
      </c>
      <c r="R63" s="84"/>
      <c r="S63" s="46"/>
      <c r="T63" s="17"/>
      <c r="V63" s="268">
        <v>21047000</v>
      </c>
      <c r="W63" s="268">
        <v>3627000</v>
      </c>
      <c r="Y63" s="208"/>
      <c r="Z63" s="208"/>
      <c r="AA63" s="46"/>
      <c r="AB63" s="17"/>
      <c r="AC63" s="17"/>
      <c r="AD63" s="208"/>
      <c r="AE63" s="208"/>
      <c r="AF63" s="46"/>
      <c r="AG63" s="17"/>
      <c r="AH63" s="17"/>
    </row>
    <row r="64" spans="1:34" ht="12.75">
      <c r="A64" s="71"/>
      <c r="B64" s="53" t="s">
        <v>1217</v>
      </c>
      <c r="C64" s="54"/>
      <c r="D64" s="54" t="s">
        <v>972</v>
      </c>
      <c r="E64" s="54"/>
      <c r="F64" s="268"/>
      <c r="G64" s="56"/>
      <c r="H64" s="268"/>
      <c r="I64" s="152"/>
      <c r="J64" s="153"/>
      <c r="K64" s="154"/>
      <c r="M64" s="4"/>
      <c r="O64" s="55"/>
      <c r="P64" s="56"/>
      <c r="Q64" s="55"/>
      <c r="R64" s="152"/>
      <c r="S64" s="153"/>
      <c r="T64" s="154"/>
      <c r="V64" s="268"/>
      <c r="W64" s="268"/>
      <c r="Y64" s="217"/>
      <c r="Z64" s="217"/>
      <c r="AA64" s="153"/>
      <c r="AB64" s="154"/>
      <c r="AC64" s="17"/>
      <c r="AD64" s="217"/>
      <c r="AE64" s="217"/>
      <c r="AF64" s="153"/>
      <c r="AG64" s="154"/>
      <c r="AH64" s="17"/>
    </row>
    <row r="65" spans="1:34" ht="12.75">
      <c r="A65" s="71"/>
      <c r="B65" s="53" t="s">
        <v>1227</v>
      </c>
      <c r="C65" s="54"/>
      <c r="D65" s="54" t="s">
        <v>973</v>
      </c>
      <c r="E65" s="54"/>
      <c r="F65" s="268"/>
      <c r="G65" s="56"/>
      <c r="H65" s="268"/>
      <c r="I65" s="152"/>
      <c r="J65" s="153"/>
      <c r="K65" s="154"/>
      <c r="M65" s="4"/>
      <c r="O65" s="55"/>
      <c r="P65" s="56"/>
      <c r="Q65" s="55"/>
      <c r="R65" s="152"/>
      <c r="S65" s="153"/>
      <c r="T65" s="154"/>
      <c r="V65" s="268"/>
      <c r="W65" s="268"/>
      <c r="Y65" s="217"/>
      <c r="Z65" s="217"/>
      <c r="AA65" s="153"/>
      <c r="AB65" s="154"/>
      <c r="AC65" s="17"/>
      <c r="AD65" s="217"/>
      <c r="AE65" s="217"/>
      <c r="AF65" s="153"/>
      <c r="AG65" s="154"/>
      <c r="AH65" s="17"/>
    </row>
    <row r="66" spans="2:34" ht="12.75">
      <c r="B66" s="16" t="s">
        <v>1638</v>
      </c>
      <c r="D66" t="s">
        <v>311</v>
      </c>
      <c r="F66" s="268"/>
      <c r="H66" s="268"/>
      <c r="I66" s="84"/>
      <c r="J66" s="46"/>
      <c r="K66" s="17"/>
      <c r="M66" s="4"/>
      <c r="O66" s="6">
        <v>62000</v>
      </c>
      <c r="Q66" s="6">
        <v>4700</v>
      </c>
      <c r="R66" s="84"/>
      <c r="S66" s="46"/>
      <c r="T66" s="17"/>
      <c r="V66" s="268"/>
      <c r="W66" s="268"/>
      <c r="Y66" s="208"/>
      <c r="Z66" s="208"/>
      <c r="AA66" s="46"/>
      <c r="AB66" s="17"/>
      <c r="AC66" s="17"/>
      <c r="AD66" s="208"/>
      <c r="AE66" s="208"/>
      <c r="AF66" s="46"/>
      <c r="AG66" s="17"/>
      <c r="AH66" s="17"/>
    </row>
    <row r="67" spans="2:34" ht="12.75">
      <c r="B67" s="16" t="s">
        <v>825</v>
      </c>
      <c r="D67" t="s">
        <v>974</v>
      </c>
      <c r="F67" s="268"/>
      <c r="H67" s="268"/>
      <c r="I67" s="84"/>
      <c r="J67" s="46"/>
      <c r="K67" s="17"/>
      <c r="M67" s="4"/>
      <c r="O67" s="6">
        <v>1000</v>
      </c>
      <c r="Q67" s="6">
        <v>100</v>
      </c>
      <c r="R67" s="84"/>
      <c r="S67" s="46"/>
      <c r="T67" s="17"/>
      <c r="V67" s="268"/>
      <c r="W67" s="268"/>
      <c r="Y67" s="208"/>
      <c r="Z67" s="208"/>
      <c r="AA67" s="46"/>
      <c r="AB67" s="17"/>
      <c r="AC67" s="17"/>
      <c r="AD67" s="208"/>
      <c r="AE67" s="208"/>
      <c r="AF67" s="46"/>
      <c r="AG67" s="17"/>
      <c r="AH67" s="17"/>
    </row>
    <row r="68" spans="2:34" ht="12.75">
      <c r="B68" s="16" t="s">
        <v>1132</v>
      </c>
      <c r="D68" t="s">
        <v>1802</v>
      </c>
      <c r="F68" s="268"/>
      <c r="H68" s="268"/>
      <c r="I68" s="84"/>
      <c r="J68" s="46"/>
      <c r="K68" s="17"/>
      <c r="M68" s="4"/>
      <c r="O68" s="6">
        <v>198000</v>
      </c>
      <c r="Q68" s="6">
        <v>17000</v>
      </c>
      <c r="R68" s="84"/>
      <c r="S68" s="46"/>
      <c r="T68" s="17"/>
      <c r="V68" s="268"/>
      <c r="W68" s="268"/>
      <c r="Y68" s="208"/>
      <c r="Z68" s="208"/>
      <c r="AA68" s="46"/>
      <c r="AB68" s="17"/>
      <c r="AC68" s="17"/>
      <c r="AD68" s="208"/>
      <c r="AE68" s="208"/>
      <c r="AF68" s="46"/>
      <c r="AG68" s="17"/>
      <c r="AH68" s="17"/>
    </row>
    <row r="69" spans="3:34" ht="12.75">
      <c r="C69" s="1" t="s">
        <v>975</v>
      </c>
      <c r="G69" s="57">
        <f>SUM(F53:F61,G62)</f>
        <v>27129000</v>
      </c>
      <c r="I69" s="84">
        <f>SUM(H53:H61,I62)</f>
        <v>4765300</v>
      </c>
      <c r="J69" s="46"/>
      <c r="K69" s="17"/>
      <c r="M69" s="4"/>
      <c r="P69" s="57">
        <f>SUM(O53:O61,P62)</f>
        <v>5206000</v>
      </c>
      <c r="R69" s="84">
        <f>SUM(Q53:Q61,R62)</f>
        <v>886300</v>
      </c>
      <c r="S69" s="46"/>
      <c r="T69" s="17"/>
      <c r="Y69" s="208"/>
      <c r="Z69" s="208"/>
      <c r="AA69" s="46"/>
      <c r="AB69" s="17"/>
      <c r="AC69" s="17"/>
      <c r="AD69" s="208"/>
      <c r="AE69" s="208"/>
      <c r="AF69" s="46"/>
      <c r="AG69" s="17"/>
      <c r="AH69" s="17"/>
    </row>
    <row r="70" spans="1:34" ht="12.75">
      <c r="A70" s="8">
        <v>9</v>
      </c>
      <c r="B70" s="16" t="s">
        <v>2241</v>
      </c>
      <c r="C70" t="s">
        <v>312</v>
      </c>
      <c r="F70" s="6">
        <v>20000</v>
      </c>
      <c r="H70" s="6">
        <v>2000</v>
      </c>
      <c r="I70" s="84"/>
      <c r="J70" s="46"/>
      <c r="K70" s="17"/>
      <c r="M70" s="4"/>
      <c r="O70" s="6">
        <v>20000</v>
      </c>
      <c r="Q70" s="6">
        <v>2000</v>
      </c>
      <c r="R70" s="84"/>
      <c r="S70" s="46"/>
      <c r="T70" s="17"/>
      <c r="Y70" s="208"/>
      <c r="Z70" s="208"/>
      <c r="AA70" s="46"/>
      <c r="AB70" s="17"/>
      <c r="AC70" s="17"/>
      <c r="AD70" s="208"/>
      <c r="AE70" s="208"/>
      <c r="AF70" s="46"/>
      <c r="AG70" s="17"/>
      <c r="AH70" s="17"/>
    </row>
    <row r="71" spans="1:34" ht="12.75">
      <c r="A71" s="71"/>
      <c r="B71" s="53" t="s">
        <v>1217</v>
      </c>
      <c r="C71" s="54" t="s">
        <v>675</v>
      </c>
      <c r="D71" s="54"/>
      <c r="E71" s="54"/>
      <c r="F71" s="55"/>
      <c r="G71" s="56"/>
      <c r="H71" s="55"/>
      <c r="I71" s="152"/>
      <c r="J71" s="153"/>
      <c r="K71" s="154"/>
      <c r="M71" s="4"/>
      <c r="O71" s="55"/>
      <c r="P71" s="56"/>
      <c r="Q71" s="55"/>
      <c r="R71" s="152"/>
      <c r="S71" s="153"/>
      <c r="T71" s="154"/>
      <c r="Y71" s="217"/>
      <c r="Z71" s="217"/>
      <c r="AA71" s="153"/>
      <c r="AB71" s="154"/>
      <c r="AC71" s="17"/>
      <c r="AD71" s="217"/>
      <c r="AE71" s="217"/>
      <c r="AF71" s="153"/>
      <c r="AG71" s="154"/>
      <c r="AH71" s="17"/>
    </row>
    <row r="72" spans="1:34" ht="12.75">
      <c r="A72" s="8">
        <v>10</v>
      </c>
      <c r="B72" s="16" t="s">
        <v>2241</v>
      </c>
      <c r="C72" t="s">
        <v>313</v>
      </c>
      <c r="F72" s="6">
        <v>0</v>
      </c>
      <c r="H72" s="133">
        <v>0</v>
      </c>
      <c r="I72" s="84"/>
      <c r="J72" s="46"/>
      <c r="K72" s="17"/>
      <c r="M72" s="4"/>
      <c r="O72" s="6">
        <v>0</v>
      </c>
      <c r="Q72" s="133">
        <v>0</v>
      </c>
      <c r="R72" s="84"/>
      <c r="S72" s="46"/>
      <c r="T72" s="17"/>
      <c r="Y72" s="208"/>
      <c r="Z72" s="208"/>
      <c r="AA72" s="46"/>
      <c r="AB72" s="17"/>
      <c r="AC72" s="17"/>
      <c r="AD72" s="208"/>
      <c r="AE72" s="208"/>
      <c r="AF72" s="46"/>
      <c r="AG72" s="17"/>
      <c r="AH72" s="17"/>
    </row>
    <row r="73" spans="1:34" ht="12.75">
      <c r="A73" s="71"/>
      <c r="B73" s="53" t="s">
        <v>1217</v>
      </c>
      <c r="C73" s="54" t="s">
        <v>978</v>
      </c>
      <c r="D73" s="54"/>
      <c r="E73" s="54"/>
      <c r="F73" s="55"/>
      <c r="G73" s="56"/>
      <c r="H73" s="55"/>
      <c r="I73" s="152"/>
      <c r="J73" s="153"/>
      <c r="K73" s="154"/>
      <c r="M73" s="4"/>
      <c r="O73" s="55"/>
      <c r="P73" s="56"/>
      <c r="Q73" s="55"/>
      <c r="R73" s="152"/>
      <c r="S73" s="153"/>
      <c r="T73" s="154"/>
      <c r="Y73" s="217"/>
      <c r="Z73" s="217"/>
      <c r="AA73" s="153"/>
      <c r="AB73" s="154"/>
      <c r="AC73" s="17"/>
      <c r="AD73" s="217"/>
      <c r="AE73" s="217"/>
      <c r="AF73" s="153"/>
      <c r="AG73" s="154"/>
      <c r="AH73" s="17"/>
    </row>
    <row r="74" spans="1:34" ht="12.75">
      <c r="A74" s="8">
        <v>11</v>
      </c>
      <c r="B74" s="16" t="s">
        <v>1135</v>
      </c>
      <c r="C74" t="s">
        <v>1803</v>
      </c>
      <c r="F74" s="6">
        <v>483000</v>
      </c>
      <c r="H74" s="6">
        <v>77000</v>
      </c>
      <c r="I74" s="84"/>
      <c r="J74" s="46"/>
      <c r="K74" s="17"/>
      <c r="M74" s="4"/>
      <c r="O74" s="6">
        <v>483000</v>
      </c>
      <c r="Q74" s="6">
        <v>77000</v>
      </c>
      <c r="R74" s="84"/>
      <c r="S74" s="46"/>
      <c r="T74" s="17"/>
      <c r="Y74" s="208"/>
      <c r="Z74" s="208"/>
      <c r="AA74" s="46"/>
      <c r="AB74" s="17"/>
      <c r="AC74" s="17"/>
      <c r="AD74" s="208"/>
      <c r="AE74" s="208"/>
      <c r="AF74" s="46"/>
      <c r="AG74" s="17"/>
      <c r="AH74" s="17"/>
    </row>
    <row r="75" spans="2:34" ht="12.75">
      <c r="B75" s="16" t="s">
        <v>1143</v>
      </c>
      <c r="D75" t="s">
        <v>314</v>
      </c>
      <c r="F75" s="6">
        <v>139000</v>
      </c>
      <c r="H75" s="6">
        <v>16000</v>
      </c>
      <c r="I75" s="84"/>
      <c r="J75" s="46"/>
      <c r="K75" s="17"/>
      <c r="M75" s="4"/>
      <c r="O75" s="6">
        <v>139000</v>
      </c>
      <c r="Q75" s="6">
        <v>16000</v>
      </c>
      <c r="R75" s="84"/>
      <c r="S75" s="46"/>
      <c r="T75" s="17"/>
      <c r="Y75" s="208"/>
      <c r="Z75" s="208"/>
      <c r="AA75" s="46"/>
      <c r="AB75" s="17"/>
      <c r="AC75" s="17"/>
      <c r="AD75" s="208"/>
      <c r="AE75" s="208"/>
      <c r="AF75" s="46"/>
      <c r="AG75" s="17"/>
      <c r="AH75" s="17"/>
    </row>
    <row r="76" spans="2:34" ht="12.75">
      <c r="B76" s="16" t="s">
        <v>315</v>
      </c>
      <c r="C76" t="s">
        <v>316</v>
      </c>
      <c r="F76" s="6">
        <f>O76+Y76</f>
        <v>1099000</v>
      </c>
      <c r="H76" s="6">
        <f>Q76+Z76</f>
        <v>323000</v>
      </c>
      <c r="I76" s="84"/>
      <c r="J76" s="46"/>
      <c r="K76" s="17"/>
      <c r="M76" s="4"/>
      <c r="O76" s="6">
        <v>106000</v>
      </c>
      <c r="Q76" s="6">
        <v>24000</v>
      </c>
      <c r="R76" s="84"/>
      <c r="S76" s="46"/>
      <c r="T76" s="17"/>
      <c r="Y76" s="208">
        <v>993000</v>
      </c>
      <c r="Z76" s="208">
        <v>299000</v>
      </c>
      <c r="AA76" s="46"/>
      <c r="AB76" s="17"/>
      <c r="AC76" s="17"/>
      <c r="AD76" s="208"/>
      <c r="AE76" s="208"/>
      <c r="AF76" s="46"/>
      <c r="AG76" s="17"/>
      <c r="AH76" s="17"/>
    </row>
    <row r="77" spans="1:34" ht="12.75">
      <c r="A77" s="71"/>
      <c r="B77" s="53" t="s">
        <v>1144</v>
      </c>
      <c r="C77" s="54"/>
      <c r="D77" s="54" t="s">
        <v>176</v>
      </c>
      <c r="E77" s="54"/>
      <c r="F77" s="55"/>
      <c r="G77" s="56"/>
      <c r="H77" s="55"/>
      <c r="I77" s="152"/>
      <c r="J77" s="153"/>
      <c r="K77" s="154"/>
      <c r="M77" s="4"/>
      <c r="O77" s="55"/>
      <c r="P77" s="56"/>
      <c r="Q77" s="55"/>
      <c r="R77" s="152"/>
      <c r="S77" s="153"/>
      <c r="T77" s="154"/>
      <c r="Y77" s="217"/>
      <c r="Z77" s="217"/>
      <c r="AA77" s="153"/>
      <c r="AB77" s="154"/>
      <c r="AC77" s="17"/>
      <c r="AD77" s="217"/>
      <c r="AE77" s="217"/>
      <c r="AF77" s="153"/>
      <c r="AG77" s="154"/>
      <c r="AH77" s="17"/>
    </row>
    <row r="78" spans="2:34" ht="12.75">
      <c r="B78" s="16" t="s">
        <v>317</v>
      </c>
      <c r="C78" t="s">
        <v>1804</v>
      </c>
      <c r="F78" s="268">
        <f>O78+V78</f>
        <v>2382000</v>
      </c>
      <c r="H78" s="268">
        <f>Q78+W78</f>
        <v>145200</v>
      </c>
      <c r="I78" s="84"/>
      <c r="J78" s="46"/>
      <c r="K78" s="17"/>
      <c r="M78" s="4"/>
      <c r="O78" s="6">
        <v>26000</v>
      </c>
      <c r="Q78" s="6">
        <v>1200</v>
      </c>
      <c r="R78" s="84"/>
      <c r="S78" s="46"/>
      <c r="T78" s="17"/>
      <c r="V78" s="268">
        <v>2356000</v>
      </c>
      <c r="W78" s="268">
        <v>144000</v>
      </c>
      <c r="Y78" s="208"/>
      <c r="Z78" s="208"/>
      <c r="AA78" s="46"/>
      <c r="AB78" s="17"/>
      <c r="AC78" s="17"/>
      <c r="AD78" s="208"/>
      <c r="AE78" s="208"/>
      <c r="AF78" s="46"/>
      <c r="AG78" s="17"/>
      <c r="AH78" s="17"/>
    </row>
    <row r="79" spans="1:34" ht="12.75">
      <c r="A79" s="71"/>
      <c r="B79" s="53" t="s">
        <v>179</v>
      </c>
      <c r="C79" s="54"/>
      <c r="D79" s="54" t="s">
        <v>176</v>
      </c>
      <c r="E79" s="54"/>
      <c r="F79" s="268"/>
      <c r="G79" s="56"/>
      <c r="H79" s="268"/>
      <c r="I79" s="152"/>
      <c r="J79" s="153"/>
      <c r="K79" s="154"/>
      <c r="M79" s="4"/>
      <c r="O79" s="55"/>
      <c r="P79" s="56"/>
      <c r="Q79" s="55"/>
      <c r="R79" s="152"/>
      <c r="S79" s="153"/>
      <c r="T79" s="154"/>
      <c r="V79" s="268"/>
      <c r="W79" s="268"/>
      <c r="Y79" s="217"/>
      <c r="Z79" s="217"/>
      <c r="AA79" s="153"/>
      <c r="AB79" s="154"/>
      <c r="AC79" s="17"/>
      <c r="AD79" s="217"/>
      <c r="AE79" s="217"/>
      <c r="AF79" s="153"/>
      <c r="AG79" s="154"/>
      <c r="AH79" s="17"/>
    </row>
    <row r="80" spans="2:34" ht="12.75">
      <c r="B80" s="16" t="s">
        <v>318</v>
      </c>
      <c r="C80" t="s">
        <v>1805</v>
      </c>
      <c r="F80" s="268"/>
      <c r="H80" s="268"/>
      <c r="I80" s="84"/>
      <c r="J80" s="46"/>
      <c r="K80" s="17"/>
      <c r="M80" s="4"/>
      <c r="O80" s="6">
        <v>0</v>
      </c>
      <c r="Q80" s="133">
        <v>0</v>
      </c>
      <c r="R80" s="84"/>
      <c r="S80" s="46"/>
      <c r="T80" s="17"/>
      <c r="V80" s="268"/>
      <c r="W80" s="268"/>
      <c r="Y80" s="208"/>
      <c r="Z80" s="208"/>
      <c r="AA80" s="46"/>
      <c r="AB80" s="17"/>
      <c r="AC80" s="17"/>
      <c r="AD80" s="208"/>
      <c r="AE80" s="208"/>
      <c r="AF80" s="46"/>
      <c r="AG80" s="17"/>
      <c r="AH80" s="17"/>
    </row>
    <row r="81" spans="1:34" ht="12.75">
      <c r="A81" s="71"/>
      <c r="B81" s="53" t="s">
        <v>180</v>
      </c>
      <c r="C81" s="54"/>
      <c r="D81" s="54" t="s">
        <v>176</v>
      </c>
      <c r="E81" s="54"/>
      <c r="F81" s="268"/>
      <c r="G81" s="56"/>
      <c r="H81" s="268"/>
      <c r="I81" s="152"/>
      <c r="J81" s="153"/>
      <c r="K81" s="154"/>
      <c r="M81" s="4"/>
      <c r="O81" s="55"/>
      <c r="P81" s="56"/>
      <c r="Q81" s="55"/>
      <c r="R81" s="152"/>
      <c r="S81" s="153"/>
      <c r="T81" s="154"/>
      <c r="V81" s="268"/>
      <c r="W81" s="268"/>
      <c r="Y81" s="217"/>
      <c r="Z81" s="217"/>
      <c r="AA81" s="153"/>
      <c r="AB81" s="154"/>
      <c r="AC81" s="17"/>
      <c r="AD81" s="217"/>
      <c r="AE81" s="217"/>
      <c r="AF81" s="153"/>
      <c r="AG81" s="154"/>
      <c r="AH81" s="17"/>
    </row>
    <row r="82" spans="3:34" ht="12.75">
      <c r="C82" s="1" t="s">
        <v>177</v>
      </c>
      <c r="G82" s="57">
        <f>SUM(F74:F81)</f>
        <v>4103000</v>
      </c>
      <c r="I82" s="84">
        <f>SUM(H74:H81)</f>
        <v>561200</v>
      </c>
      <c r="J82" s="46"/>
      <c r="K82" s="17"/>
      <c r="M82" s="4"/>
      <c r="P82" s="57">
        <f>SUM(O74:O81)</f>
        <v>754000</v>
      </c>
      <c r="R82" s="84">
        <f>SUM(Q74:Q81)</f>
        <v>118200</v>
      </c>
      <c r="S82" s="46"/>
      <c r="T82" s="17"/>
      <c r="Y82" s="208"/>
      <c r="Z82" s="208"/>
      <c r="AA82" s="46"/>
      <c r="AB82" s="17"/>
      <c r="AC82" s="17"/>
      <c r="AD82" s="208"/>
      <c r="AE82" s="208"/>
      <c r="AF82" s="46"/>
      <c r="AG82" s="17"/>
      <c r="AH82" s="17"/>
    </row>
    <row r="83" spans="1:34" ht="12.75">
      <c r="A83" s="71"/>
      <c r="B83" s="53"/>
      <c r="C83" s="94" t="s">
        <v>178</v>
      </c>
      <c r="D83" s="54"/>
      <c r="E83" s="54"/>
      <c r="F83" s="55"/>
      <c r="G83" s="56">
        <f>SUM(F43:F81)</f>
        <v>31760000</v>
      </c>
      <c r="H83" s="55"/>
      <c r="I83" s="56">
        <f>SUM(H43:H81)</f>
        <v>5668200</v>
      </c>
      <c r="J83" s="153"/>
      <c r="K83" s="154"/>
      <c r="M83" s="4"/>
      <c r="O83" s="55"/>
      <c r="P83" s="56">
        <f>SUM(O43:O81)</f>
        <v>6044000</v>
      </c>
      <c r="Q83" s="55"/>
      <c r="R83" s="56">
        <f>SUM(Q43:Q81)</f>
        <v>1022200</v>
      </c>
      <c r="S83" s="153"/>
      <c r="T83" s="154"/>
      <c r="Y83" s="217"/>
      <c r="Z83" s="217"/>
      <c r="AA83" s="153"/>
      <c r="AB83" s="154"/>
      <c r="AC83" s="17"/>
      <c r="AD83" s="217"/>
      <c r="AE83" s="217"/>
      <c r="AF83" s="153"/>
      <c r="AG83" s="154"/>
      <c r="AH83" s="17"/>
    </row>
    <row r="84" spans="3:34" ht="12.75">
      <c r="C84" t="s">
        <v>181</v>
      </c>
      <c r="I84" s="84"/>
      <c r="J84" s="46"/>
      <c r="K84" s="17"/>
      <c r="M84" s="4"/>
      <c r="R84" s="84"/>
      <c r="S84" s="46"/>
      <c r="T84" s="17"/>
      <c r="Y84" s="208"/>
      <c r="Z84" s="208"/>
      <c r="AA84" s="46"/>
      <c r="AB84" s="17"/>
      <c r="AC84" s="17"/>
      <c r="AD84" s="208"/>
      <c r="AE84" s="208"/>
      <c r="AF84" s="46"/>
      <c r="AG84" s="17"/>
      <c r="AH84" s="17"/>
    </row>
    <row r="85" spans="1:34" ht="12.75">
      <c r="A85" s="8">
        <v>12</v>
      </c>
      <c r="B85" s="16">
        <v>1</v>
      </c>
      <c r="D85" t="s">
        <v>182</v>
      </c>
      <c r="F85" s="187">
        <v>0</v>
      </c>
      <c r="H85" s="187">
        <v>0</v>
      </c>
      <c r="I85" s="84"/>
      <c r="J85" s="46"/>
      <c r="K85" s="17"/>
      <c r="M85" s="4"/>
      <c r="O85" s="187">
        <v>0</v>
      </c>
      <c r="Q85" s="187">
        <v>0</v>
      </c>
      <c r="R85" s="84"/>
      <c r="S85" s="46"/>
      <c r="T85" s="17"/>
      <c r="Y85" s="208"/>
      <c r="Z85" s="208"/>
      <c r="AA85" s="46"/>
      <c r="AB85" s="17"/>
      <c r="AC85" s="17"/>
      <c r="AD85" s="208"/>
      <c r="AE85" s="208"/>
      <c r="AF85" s="46"/>
      <c r="AG85" s="17"/>
      <c r="AH85" s="17"/>
    </row>
    <row r="86" spans="2:34" ht="12.75">
      <c r="B86" s="16">
        <v>2</v>
      </c>
      <c r="D86" t="s">
        <v>183</v>
      </c>
      <c r="F86" s="6">
        <v>0</v>
      </c>
      <c r="H86" s="133">
        <v>0</v>
      </c>
      <c r="I86" s="84"/>
      <c r="J86" s="46"/>
      <c r="K86" s="17"/>
      <c r="M86" s="4"/>
      <c r="O86" s="6">
        <v>0</v>
      </c>
      <c r="Q86" s="133">
        <v>0</v>
      </c>
      <c r="R86" s="84"/>
      <c r="S86" s="46"/>
      <c r="T86" s="17"/>
      <c r="Y86" s="208"/>
      <c r="Z86" s="208"/>
      <c r="AA86" s="46"/>
      <c r="AB86" s="17"/>
      <c r="AC86" s="17"/>
      <c r="AD86" s="208"/>
      <c r="AE86" s="208"/>
      <c r="AF86" s="46"/>
      <c r="AG86" s="17"/>
      <c r="AH86" s="17"/>
    </row>
    <row r="87" spans="1:34" ht="12.75">
      <c r="A87" s="8">
        <v>13</v>
      </c>
      <c r="B87" s="16" t="s">
        <v>2241</v>
      </c>
      <c r="C87" t="s">
        <v>319</v>
      </c>
      <c r="F87" s="265">
        <f>O87+O89+AD87</f>
        <v>241000</v>
      </c>
      <c r="H87" s="265">
        <f>Q87+Q89+AE87</f>
        <v>10300</v>
      </c>
      <c r="I87" s="84"/>
      <c r="J87" s="46"/>
      <c r="K87" s="17"/>
      <c r="M87" s="4"/>
      <c r="O87" s="6">
        <v>222000</v>
      </c>
      <c r="Q87" s="6">
        <v>8000</v>
      </c>
      <c r="R87" s="84"/>
      <c r="S87" s="46"/>
      <c r="T87" s="17"/>
      <c r="Y87" s="208"/>
      <c r="Z87" s="208"/>
      <c r="AA87" s="46"/>
      <c r="AB87" s="17"/>
      <c r="AC87" s="17"/>
      <c r="AD87" s="265">
        <v>9000</v>
      </c>
      <c r="AE87" s="265">
        <v>2000</v>
      </c>
      <c r="AF87" s="46"/>
      <c r="AG87" s="17"/>
      <c r="AH87" s="17"/>
    </row>
    <row r="88" spans="1:34" ht="12.75">
      <c r="A88" s="71"/>
      <c r="B88" s="53" t="s">
        <v>1217</v>
      </c>
      <c r="C88" s="54" t="s">
        <v>184</v>
      </c>
      <c r="D88" s="54"/>
      <c r="E88" s="54"/>
      <c r="F88" s="265"/>
      <c r="G88" s="56"/>
      <c r="H88" s="265"/>
      <c r="I88" s="152"/>
      <c r="J88" s="153"/>
      <c r="K88" s="154"/>
      <c r="M88" s="4"/>
      <c r="O88" s="55"/>
      <c r="P88" s="56"/>
      <c r="Q88" s="55"/>
      <c r="R88" s="152"/>
      <c r="S88" s="153"/>
      <c r="T88" s="154"/>
      <c r="Y88" s="217"/>
      <c r="Z88" s="217"/>
      <c r="AA88" s="153"/>
      <c r="AB88" s="154"/>
      <c r="AC88" s="17"/>
      <c r="AD88" s="265"/>
      <c r="AE88" s="265"/>
      <c r="AF88" s="153"/>
      <c r="AG88" s="154"/>
      <c r="AH88" s="17"/>
    </row>
    <row r="89" spans="2:34" ht="12.75">
      <c r="B89" s="16" t="s">
        <v>1227</v>
      </c>
      <c r="C89" t="s">
        <v>320</v>
      </c>
      <c r="F89" s="265"/>
      <c r="H89" s="265"/>
      <c r="I89" s="84"/>
      <c r="J89" s="46"/>
      <c r="K89" s="17"/>
      <c r="M89" s="4"/>
      <c r="O89" s="6">
        <v>10000</v>
      </c>
      <c r="Q89" s="6">
        <v>300</v>
      </c>
      <c r="R89" s="84"/>
      <c r="S89" s="46"/>
      <c r="T89" s="17"/>
      <c r="Y89" s="208"/>
      <c r="Z89" s="208"/>
      <c r="AA89" s="46"/>
      <c r="AB89" s="17"/>
      <c r="AC89" s="17"/>
      <c r="AD89" s="265"/>
      <c r="AE89" s="265"/>
      <c r="AF89" s="46"/>
      <c r="AG89" s="17"/>
      <c r="AH89" s="17"/>
    </row>
    <row r="90" spans="1:34" ht="12.75">
      <c r="A90" s="8">
        <v>14</v>
      </c>
      <c r="B90" s="16">
        <v>1</v>
      </c>
      <c r="C90" s="13" t="s">
        <v>232</v>
      </c>
      <c r="F90" s="6">
        <v>7000</v>
      </c>
      <c r="H90" s="6">
        <v>1100</v>
      </c>
      <c r="I90" s="84"/>
      <c r="J90" s="46"/>
      <c r="K90" s="17"/>
      <c r="M90" s="4"/>
      <c r="O90" s="6">
        <v>7000</v>
      </c>
      <c r="Q90" s="6">
        <v>1100</v>
      </c>
      <c r="R90" s="84"/>
      <c r="S90" s="46"/>
      <c r="T90" s="17"/>
      <c r="Y90" s="208"/>
      <c r="Z90" s="208"/>
      <c r="AA90" s="46"/>
      <c r="AB90" s="17"/>
      <c r="AC90" s="17"/>
      <c r="AD90" s="208"/>
      <c r="AE90" s="208"/>
      <c r="AF90" s="46"/>
      <c r="AG90" s="17"/>
      <c r="AH90" s="17"/>
    </row>
    <row r="91" spans="2:34" ht="12.75">
      <c r="B91" s="16">
        <v>2</v>
      </c>
      <c r="C91" s="13" t="s">
        <v>185</v>
      </c>
      <c r="F91" s="6">
        <v>10000</v>
      </c>
      <c r="H91" s="6">
        <v>300</v>
      </c>
      <c r="I91" s="84"/>
      <c r="J91" s="46"/>
      <c r="K91" s="17"/>
      <c r="M91" s="4"/>
      <c r="O91" s="6">
        <v>10000</v>
      </c>
      <c r="Q91" s="6">
        <v>300</v>
      </c>
      <c r="R91" s="84"/>
      <c r="S91" s="46"/>
      <c r="T91" s="17"/>
      <c r="Y91" s="208"/>
      <c r="Z91" s="208"/>
      <c r="AA91" s="46"/>
      <c r="AB91" s="17"/>
      <c r="AC91" s="17"/>
      <c r="AD91" s="208"/>
      <c r="AE91" s="208"/>
      <c r="AF91" s="46"/>
      <c r="AG91" s="17"/>
      <c r="AH91" s="17"/>
    </row>
    <row r="92" spans="1:34" ht="12.75">
      <c r="A92" s="8">
        <v>15</v>
      </c>
      <c r="B92" s="16" t="s">
        <v>321</v>
      </c>
      <c r="C92" s="13" t="s">
        <v>325</v>
      </c>
      <c r="F92" s="6">
        <v>977000</v>
      </c>
      <c r="H92" s="6">
        <v>3200</v>
      </c>
      <c r="I92" s="84"/>
      <c r="J92" s="46"/>
      <c r="K92" s="17"/>
      <c r="M92" s="4"/>
      <c r="O92" s="6">
        <v>977000</v>
      </c>
      <c r="Q92" s="6">
        <v>3200</v>
      </c>
      <c r="R92" s="84"/>
      <c r="S92" s="46"/>
      <c r="T92" s="17"/>
      <c r="Y92" s="208"/>
      <c r="Z92" s="208"/>
      <c r="AA92" s="46"/>
      <c r="AB92" s="17"/>
      <c r="AC92" s="17"/>
      <c r="AD92" s="208"/>
      <c r="AE92" s="208"/>
      <c r="AF92" s="46"/>
      <c r="AG92" s="17"/>
      <c r="AH92" s="17"/>
    </row>
    <row r="93" spans="1:34" ht="12.75">
      <c r="A93" s="71"/>
      <c r="B93" s="53" t="s">
        <v>188</v>
      </c>
      <c r="C93" s="54"/>
      <c r="D93" s="54" t="s">
        <v>186</v>
      </c>
      <c r="E93" s="54"/>
      <c r="F93" s="55"/>
      <c r="G93" s="56"/>
      <c r="H93" s="55"/>
      <c r="I93" s="152"/>
      <c r="J93" s="153"/>
      <c r="K93" s="154"/>
      <c r="M93" s="4"/>
      <c r="O93" s="55"/>
      <c r="P93" s="56"/>
      <c r="Q93" s="55"/>
      <c r="R93" s="152"/>
      <c r="S93" s="153"/>
      <c r="T93" s="154"/>
      <c r="Y93" s="217"/>
      <c r="Z93" s="217"/>
      <c r="AA93" s="153"/>
      <c r="AB93" s="154"/>
      <c r="AC93" s="17"/>
      <c r="AD93" s="217"/>
      <c r="AE93" s="217"/>
      <c r="AF93" s="153"/>
      <c r="AG93" s="154"/>
      <c r="AH93" s="17"/>
    </row>
    <row r="94" spans="2:34" ht="12.75">
      <c r="B94" s="16" t="s">
        <v>322</v>
      </c>
      <c r="C94" t="s">
        <v>326</v>
      </c>
      <c r="F94" s="6">
        <v>24000</v>
      </c>
      <c r="H94" s="6">
        <v>400</v>
      </c>
      <c r="I94" s="84"/>
      <c r="J94" s="46"/>
      <c r="K94" s="17"/>
      <c r="M94" s="4"/>
      <c r="O94" s="6">
        <v>24000</v>
      </c>
      <c r="Q94" s="6">
        <v>400</v>
      </c>
      <c r="R94" s="84"/>
      <c r="S94" s="46"/>
      <c r="T94" s="17"/>
      <c r="Y94" s="208"/>
      <c r="Z94" s="208"/>
      <c r="AA94" s="46"/>
      <c r="AB94" s="17"/>
      <c r="AC94" s="17"/>
      <c r="AD94" s="208"/>
      <c r="AE94" s="208"/>
      <c r="AF94" s="46"/>
      <c r="AG94" s="17"/>
      <c r="AH94" s="17"/>
    </row>
    <row r="95" spans="1:34" ht="12.75">
      <c r="A95" s="71"/>
      <c r="B95" s="53" t="s">
        <v>189</v>
      </c>
      <c r="C95" s="54"/>
      <c r="D95" s="54" t="s">
        <v>186</v>
      </c>
      <c r="E95" s="54"/>
      <c r="F95" s="55"/>
      <c r="G95" s="56"/>
      <c r="H95" s="55"/>
      <c r="I95" s="152"/>
      <c r="J95" s="153"/>
      <c r="K95" s="154"/>
      <c r="M95" s="4"/>
      <c r="O95" s="55"/>
      <c r="P95" s="56"/>
      <c r="Q95" s="55"/>
      <c r="R95" s="152"/>
      <c r="S95" s="153"/>
      <c r="T95" s="154"/>
      <c r="Y95" s="217"/>
      <c r="Z95" s="217"/>
      <c r="AA95" s="153"/>
      <c r="AB95" s="154"/>
      <c r="AC95" s="17"/>
      <c r="AD95" s="217"/>
      <c r="AE95" s="217"/>
      <c r="AF95" s="153"/>
      <c r="AG95" s="154"/>
      <c r="AH95" s="17"/>
    </row>
    <row r="96" spans="2:34" ht="12.75">
      <c r="B96" s="16" t="s">
        <v>323</v>
      </c>
      <c r="C96" t="s">
        <v>327</v>
      </c>
      <c r="F96" s="6">
        <f>O96+Y96</f>
        <v>3038000</v>
      </c>
      <c r="H96" s="6">
        <f>Q96+Z96</f>
        <v>155000</v>
      </c>
      <c r="I96" s="84"/>
      <c r="J96" s="46"/>
      <c r="K96" s="17"/>
      <c r="M96" s="4"/>
      <c r="O96" s="6">
        <v>1321000</v>
      </c>
      <c r="Q96" s="6">
        <v>65000</v>
      </c>
      <c r="R96" s="84"/>
      <c r="S96" s="46"/>
      <c r="T96" s="17"/>
      <c r="Y96" s="208">
        <v>1717000</v>
      </c>
      <c r="Z96" s="208">
        <v>90000</v>
      </c>
      <c r="AA96" s="46"/>
      <c r="AB96" s="17"/>
      <c r="AC96" s="17"/>
      <c r="AD96" s="229">
        <v>0</v>
      </c>
      <c r="AE96" s="229">
        <v>0</v>
      </c>
      <c r="AF96" s="46"/>
      <c r="AG96" s="17"/>
      <c r="AH96" s="17"/>
    </row>
    <row r="97" spans="1:34" ht="12.75">
      <c r="A97" s="71"/>
      <c r="B97" s="53" t="s">
        <v>190</v>
      </c>
      <c r="C97" s="54"/>
      <c r="D97" s="54" t="s">
        <v>187</v>
      </c>
      <c r="E97" s="54"/>
      <c r="F97" s="55"/>
      <c r="G97" s="56"/>
      <c r="H97" s="55"/>
      <c r="I97" s="152"/>
      <c r="J97" s="153"/>
      <c r="K97" s="154"/>
      <c r="M97" s="4"/>
      <c r="O97" s="55"/>
      <c r="P97" s="56"/>
      <c r="Q97" s="55"/>
      <c r="R97" s="152"/>
      <c r="S97" s="153"/>
      <c r="T97" s="154"/>
      <c r="Y97" s="217"/>
      <c r="Z97" s="217"/>
      <c r="AA97" s="153"/>
      <c r="AB97" s="154"/>
      <c r="AC97" s="17"/>
      <c r="AD97" s="217"/>
      <c r="AE97" s="217"/>
      <c r="AF97" s="153"/>
      <c r="AG97" s="154"/>
      <c r="AH97" s="17"/>
    </row>
    <row r="98" spans="2:34" ht="12.75">
      <c r="B98" s="16" t="s">
        <v>324</v>
      </c>
      <c r="C98" t="s">
        <v>328</v>
      </c>
      <c r="F98" s="6">
        <f>O98+Y98</f>
        <v>1122000</v>
      </c>
      <c r="H98" s="6">
        <f>Q98+Z98</f>
        <v>47000</v>
      </c>
      <c r="I98" s="84"/>
      <c r="J98" s="46"/>
      <c r="K98" s="17"/>
      <c r="M98" s="4"/>
      <c r="O98" s="6">
        <v>369000</v>
      </c>
      <c r="Q98" s="6">
        <v>14000</v>
      </c>
      <c r="R98" s="84"/>
      <c r="S98" s="46"/>
      <c r="T98" s="17"/>
      <c r="Y98" s="208">
        <v>753000</v>
      </c>
      <c r="Z98" s="208">
        <v>33000</v>
      </c>
      <c r="AA98" s="46"/>
      <c r="AB98" s="17"/>
      <c r="AC98" s="17"/>
      <c r="AD98" s="208"/>
      <c r="AE98" s="208"/>
      <c r="AF98" s="46"/>
      <c r="AG98" s="17"/>
      <c r="AH98" s="17"/>
    </row>
    <row r="99" spans="1:34" ht="12.75">
      <c r="A99" s="71"/>
      <c r="B99" s="53" t="s">
        <v>195</v>
      </c>
      <c r="C99" s="54"/>
      <c r="D99" s="54" t="s">
        <v>186</v>
      </c>
      <c r="E99" s="54"/>
      <c r="F99" s="55"/>
      <c r="G99" s="56"/>
      <c r="H99" s="55"/>
      <c r="I99" s="152"/>
      <c r="J99" s="153"/>
      <c r="K99" s="154"/>
      <c r="M99" s="4"/>
      <c r="O99" s="55"/>
      <c r="P99" s="56"/>
      <c r="Q99" s="55"/>
      <c r="R99" s="152"/>
      <c r="S99" s="153"/>
      <c r="T99" s="154"/>
      <c r="Y99" s="217"/>
      <c r="Z99" s="217"/>
      <c r="AA99" s="153"/>
      <c r="AB99" s="154"/>
      <c r="AC99" s="17"/>
      <c r="AD99" s="217"/>
      <c r="AE99" s="217"/>
      <c r="AF99" s="153"/>
      <c r="AG99" s="154"/>
      <c r="AH99" s="17"/>
    </row>
    <row r="100" spans="2:34" ht="12.75">
      <c r="B100" s="16" t="s">
        <v>196</v>
      </c>
      <c r="C100" t="s">
        <v>191</v>
      </c>
      <c r="F100" s="6">
        <v>4000</v>
      </c>
      <c r="H100" s="6">
        <v>600</v>
      </c>
      <c r="I100" s="84"/>
      <c r="J100" s="46"/>
      <c r="K100" s="17"/>
      <c r="M100" s="4"/>
      <c r="O100" s="6">
        <v>4000</v>
      </c>
      <c r="Q100" s="6">
        <v>600</v>
      </c>
      <c r="R100" s="84"/>
      <c r="S100" s="46"/>
      <c r="T100" s="17"/>
      <c r="Y100" s="208"/>
      <c r="Z100" s="208"/>
      <c r="AA100" s="46"/>
      <c r="AB100" s="17"/>
      <c r="AC100" s="17"/>
      <c r="AD100" s="208"/>
      <c r="AE100" s="208"/>
      <c r="AF100" s="46"/>
      <c r="AG100" s="17"/>
      <c r="AH100" s="17"/>
    </row>
    <row r="101" spans="1:34" ht="12.75">
      <c r="A101" s="8">
        <v>16</v>
      </c>
      <c r="B101" s="16" t="s">
        <v>1216</v>
      </c>
      <c r="C101" t="s">
        <v>192</v>
      </c>
      <c r="F101" s="6">
        <v>1000</v>
      </c>
      <c r="H101" s="133">
        <v>0</v>
      </c>
      <c r="I101" s="84"/>
      <c r="J101" s="46"/>
      <c r="K101" s="17"/>
      <c r="M101" s="4"/>
      <c r="O101" s="6">
        <v>1000</v>
      </c>
      <c r="Q101" s="133">
        <v>0</v>
      </c>
      <c r="R101" s="84"/>
      <c r="S101" s="46"/>
      <c r="T101" s="17"/>
      <c r="Y101" s="208"/>
      <c r="Z101" s="208"/>
      <c r="AA101" s="46"/>
      <c r="AB101" s="17"/>
      <c r="AC101" s="17"/>
      <c r="AD101" s="208"/>
      <c r="AE101" s="208"/>
      <c r="AF101" s="46"/>
      <c r="AG101" s="17"/>
      <c r="AH101" s="17"/>
    </row>
    <row r="102" spans="2:34" ht="12.75">
      <c r="B102" s="16" t="s">
        <v>290</v>
      </c>
      <c r="C102" t="s">
        <v>329</v>
      </c>
      <c r="F102" s="6">
        <v>12000</v>
      </c>
      <c r="H102" s="6">
        <v>1300</v>
      </c>
      <c r="I102" s="84"/>
      <c r="J102" s="46"/>
      <c r="K102" s="17"/>
      <c r="M102" s="4"/>
      <c r="O102" s="6">
        <v>12000</v>
      </c>
      <c r="Q102" s="6">
        <v>1300</v>
      </c>
      <c r="R102" s="84"/>
      <c r="S102" s="46"/>
      <c r="T102" s="17"/>
      <c r="Y102" s="208"/>
      <c r="Z102" s="208"/>
      <c r="AA102" s="46"/>
      <c r="AB102" s="17"/>
      <c r="AC102" s="17"/>
      <c r="AD102" s="208"/>
      <c r="AE102" s="208"/>
      <c r="AF102" s="46"/>
      <c r="AG102" s="17"/>
      <c r="AH102" s="17"/>
    </row>
    <row r="103" spans="1:34" ht="12.75">
      <c r="A103" s="71"/>
      <c r="B103" s="53" t="s">
        <v>1142</v>
      </c>
      <c r="C103" s="54" t="s">
        <v>193</v>
      </c>
      <c r="D103" s="54"/>
      <c r="E103" s="54"/>
      <c r="F103" s="55"/>
      <c r="G103" s="56"/>
      <c r="H103" s="55"/>
      <c r="I103" s="152"/>
      <c r="J103" s="153"/>
      <c r="K103" s="154"/>
      <c r="M103" s="4"/>
      <c r="O103" s="55"/>
      <c r="P103" s="56"/>
      <c r="Q103" s="55"/>
      <c r="R103" s="152"/>
      <c r="S103" s="153"/>
      <c r="T103" s="154"/>
      <c r="Y103" s="217"/>
      <c r="Z103" s="217"/>
      <c r="AA103" s="153"/>
      <c r="AB103" s="154"/>
      <c r="AC103" s="17"/>
      <c r="AD103" s="217"/>
      <c r="AE103" s="217"/>
      <c r="AF103" s="153"/>
      <c r="AG103" s="154"/>
      <c r="AH103" s="17"/>
    </row>
    <row r="104" spans="3:34" ht="12.75">
      <c r="C104" s="1" t="s">
        <v>194</v>
      </c>
      <c r="G104" s="57">
        <f>SUM(F92:F103)</f>
        <v>5178000</v>
      </c>
      <c r="I104" s="84">
        <f>SUM(H92:H103)</f>
        <v>207500</v>
      </c>
      <c r="J104" s="46"/>
      <c r="K104" s="17"/>
      <c r="M104" s="4"/>
      <c r="P104" s="57">
        <f>SUM(O92:O103)</f>
        <v>2708000</v>
      </c>
      <c r="R104" s="84">
        <f>SUM(Q92:Q103)</f>
        <v>84500</v>
      </c>
      <c r="S104" s="46"/>
      <c r="T104" s="17"/>
      <c r="Y104" s="208"/>
      <c r="Z104" s="208"/>
      <c r="AA104" s="46"/>
      <c r="AB104" s="17"/>
      <c r="AC104" s="17"/>
      <c r="AD104" s="208"/>
      <c r="AE104" s="208"/>
      <c r="AF104" s="46"/>
      <c r="AG104" s="17"/>
      <c r="AH104" s="17"/>
    </row>
    <row r="105" spans="1:34" ht="12.75">
      <c r="A105" s="8">
        <v>17</v>
      </c>
      <c r="B105" s="16" t="s">
        <v>2241</v>
      </c>
      <c r="C105" t="s">
        <v>330</v>
      </c>
      <c r="E105" s="9"/>
      <c r="F105" s="6">
        <v>0</v>
      </c>
      <c r="H105" s="133">
        <v>0</v>
      </c>
      <c r="I105" s="84"/>
      <c r="J105" s="46"/>
      <c r="K105" s="17"/>
      <c r="M105" s="4"/>
      <c r="O105" s="6">
        <v>0</v>
      </c>
      <c r="Q105" s="133">
        <v>0</v>
      </c>
      <c r="R105" s="84"/>
      <c r="S105" s="46"/>
      <c r="T105" s="17"/>
      <c r="Y105" s="208"/>
      <c r="Z105" s="208"/>
      <c r="AA105" s="46"/>
      <c r="AB105" s="17"/>
      <c r="AC105" s="17"/>
      <c r="AD105" s="208"/>
      <c r="AE105" s="208"/>
      <c r="AF105" s="46"/>
      <c r="AG105" s="17"/>
      <c r="AH105" s="17"/>
    </row>
    <row r="106" spans="1:34" ht="12.75">
      <c r="A106" s="71"/>
      <c r="B106" s="53" t="s">
        <v>1217</v>
      </c>
      <c r="C106" s="54" t="s">
        <v>676</v>
      </c>
      <c r="D106" s="54"/>
      <c r="E106" s="54"/>
      <c r="F106" s="55"/>
      <c r="G106" s="56"/>
      <c r="H106" s="55"/>
      <c r="I106" s="152"/>
      <c r="J106" s="153"/>
      <c r="K106" s="154"/>
      <c r="M106" s="4"/>
      <c r="O106" s="55"/>
      <c r="P106" s="56"/>
      <c r="Q106" s="55"/>
      <c r="R106" s="152"/>
      <c r="S106" s="153"/>
      <c r="T106" s="154"/>
      <c r="Y106" s="217"/>
      <c r="Z106" s="217"/>
      <c r="AA106" s="153"/>
      <c r="AB106" s="154"/>
      <c r="AC106" s="17"/>
      <c r="AD106" s="217"/>
      <c r="AE106" s="217"/>
      <c r="AF106" s="153"/>
      <c r="AG106" s="154"/>
      <c r="AH106" s="17"/>
    </row>
    <row r="107" spans="1:34" ht="12.75">
      <c r="A107" s="8">
        <v>18</v>
      </c>
      <c r="B107" s="16">
        <v>1</v>
      </c>
      <c r="C107" t="s">
        <v>197</v>
      </c>
      <c r="F107" s="6">
        <f>O107+Y107</f>
        <v>6192000</v>
      </c>
      <c r="H107" s="6">
        <f>Q107+Z107</f>
        <v>328000</v>
      </c>
      <c r="I107" s="84"/>
      <c r="J107" s="46"/>
      <c r="K107" s="17"/>
      <c r="M107" s="4"/>
      <c r="O107" s="6">
        <v>5105000</v>
      </c>
      <c r="Q107" s="6">
        <v>271000</v>
      </c>
      <c r="R107" s="84"/>
      <c r="S107" s="46"/>
      <c r="T107" s="17"/>
      <c r="Y107" s="208">
        <v>1087000</v>
      </c>
      <c r="Z107" s="208">
        <v>57000</v>
      </c>
      <c r="AA107" s="46"/>
      <c r="AB107" s="17"/>
      <c r="AC107" s="17"/>
      <c r="AD107" s="228">
        <v>0</v>
      </c>
      <c r="AE107" s="228">
        <v>0</v>
      </c>
      <c r="AF107" s="46"/>
      <c r="AG107" s="17"/>
      <c r="AH107" s="17"/>
    </row>
    <row r="108" spans="2:34" ht="12.75">
      <c r="B108" s="16">
        <v>2</v>
      </c>
      <c r="D108" t="s">
        <v>233</v>
      </c>
      <c r="F108" s="6">
        <v>12000</v>
      </c>
      <c r="H108" s="6">
        <v>400</v>
      </c>
      <c r="I108" s="84"/>
      <c r="J108" s="46"/>
      <c r="K108" s="17"/>
      <c r="M108" s="4"/>
      <c r="O108" s="6">
        <v>12000</v>
      </c>
      <c r="Q108" s="6">
        <v>400</v>
      </c>
      <c r="R108" s="84"/>
      <c r="S108" s="46"/>
      <c r="T108" s="17"/>
      <c r="Y108" s="208"/>
      <c r="Z108" s="208"/>
      <c r="AA108" s="46"/>
      <c r="AB108" s="17"/>
      <c r="AC108" s="17"/>
      <c r="AD108" s="208"/>
      <c r="AE108" s="208"/>
      <c r="AF108" s="46"/>
      <c r="AG108" s="17"/>
      <c r="AH108" s="17"/>
    </row>
    <row r="109" spans="1:34" ht="12.75">
      <c r="A109" s="8">
        <v>19</v>
      </c>
      <c r="B109" s="16">
        <v>1</v>
      </c>
      <c r="C109" t="s">
        <v>198</v>
      </c>
      <c r="E109" s="9"/>
      <c r="F109" s="6">
        <f>O109+Y109</f>
        <v>6450000</v>
      </c>
      <c r="H109" s="6">
        <f>Q109+Z109</f>
        <v>298000</v>
      </c>
      <c r="I109" s="84"/>
      <c r="J109" s="46"/>
      <c r="K109" s="17"/>
      <c r="M109" s="4"/>
      <c r="O109" s="6">
        <v>5741000</v>
      </c>
      <c r="Q109" s="6">
        <v>264000</v>
      </c>
      <c r="R109" s="84"/>
      <c r="S109" s="46"/>
      <c r="T109" s="17"/>
      <c r="Y109" s="208">
        <v>709000</v>
      </c>
      <c r="Z109" s="208">
        <v>34000</v>
      </c>
      <c r="AA109" s="46"/>
      <c r="AB109" s="17"/>
      <c r="AC109" s="17"/>
      <c r="AD109" s="208"/>
      <c r="AE109" s="208"/>
      <c r="AF109" s="46"/>
      <c r="AG109" s="17"/>
      <c r="AH109" s="17"/>
    </row>
    <row r="110" spans="2:34" ht="12.75">
      <c r="B110" s="16">
        <v>2</v>
      </c>
      <c r="D110" t="s">
        <v>199</v>
      </c>
      <c r="F110" s="6">
        <v>0</v>
      </c>
      <c r="H110" s="6">
        <v>0</v>
      </c>
      <c r="I110" s="84"/>
      <c r="J110" s="46"/>
      <c r="K110" s="17"/>
      <c r="M110" s="4"/>
      <c r="O110" s="6">
        <v>0</v>
      </c>
      <c r="Q110" s="133">
        <v>0</v>
      </c>
      <c r="R110" s="84"/>
      <c r="S110" s="46"/>
      <c r="T110" s="17"/>
      <c r="Y110" s="208"/>
      <c r="Z110" s="208"/>
      <c r="AA110" s="46"/>
      <c r="AB110" s="17"/>
      <c r="AC110" s="17"/>
      <c r="AD110" s="208"/>
      <c r="AE110" s="208"/>
      <c r="AF110" s="46"/>
      <c r="AG110" s="17"/>
      <c r="AH110" s="17"/>
    </row>
    <row r="111" spans="1:34" ht="12.75">
      <c r="A111" s="8">
        <v>20</v>
      </c>
      <c r="B111" s="16" t="s">
        <v>1135</v>
      </c>
      <c r="C111" t="s">
        <v>331</v>
      </c>
      <c r="F111" s="6">
        <f>O111+Y111+AD111+Y114</f>
        <v>55742000</v>
      </c>
      <c r="H111" s="237">
        <f>Q111+Z111+AE111+Z114</f>
        <v>2314800</v>
      </c>
      <c r="I111" s="84"/>
      <c r="J111" s="46"/>
      <c r="K111" s="17"/>
      <c r="M111" s="4"/>
      <c r="O111" s="6">
        <v>52541000</v>
      </c>
      <c r="Q111" s="6">
        <v>2162000</v>
      </c>
      <c r="R111" s="84"/>
      <c r="S111" s="46"/>
      <c r="T111" s="17"/>
      <c r="Y111" s="208">
        <v>2168000</v>
      </c>
      <c r="Z111" s="208">
        <v>94000</v>
      </c>
      <c r="AA111" s="46"/>
      <c r="AB111" s="17"/>
      <c r="AC111" s="17"/>
      <c r="AD111" s="208">
        <v>19000</v>
      </c>
      <c r="AE111" s="208">
        <v>800</v>
      </c>
      <c r="AF111" s="46"/>
      <c r="AG111" s="17"/>
      <c r="AH111" s="17"/>
    </row>
    <row r="112" spans="1:34" ht="12.75">
      <c r="A112" s="71"/>
      <c r="B112" s="53" t="s">
        <v>1217</v>
      </c>
      <c r="C112" s="54"/>
      <c r="D112" s="54" t="s">
        <v>200</v>
      </c>
      <c r="E112" s="54"/>
      <c r="F112" s="55"/>
      <c r="G112" s="56"/>
      <c r="H112" s="238"/>
      <c r="I112" s="152"/>
      <c r="J112" s="153"/>
      <c r="K112" s="154"/>
      <c r="M112" s="4"/>
      <c r="O112" s="55"/>
      <c r="P112" s="56"/>
      <c r="Q112" s="55"/>
      <c r="R112" s="152"/>
      <c r="S112" s="153"/>
      <c r="T112" s="154"/>
      <c r="Y112" s="217"/>
      <c r="Z112" s="217"/>
      <c r="AA112" s="153"/>
      <c r="AB112" s="154"/>
      <c r="AC112" s="17"/>
      <c r="AD112" s="217"/>
      <c r="AE112" s="217"/>
      <c r="AF112" s="153"/>
      <c r="AG112" s="154"/>
      <c r="AH112" s="17"/>
    </row>
    <row r="113" spans="2:34" ht="12.75">
      <c r="B113" s="16" t="s">
        <v>1141</v>
      </c>
      <c r="D113" t="s">
        <v>201</v>
      </c>
      <c r="F113" s="6">
        <f>O113+Y113+AD113</f>
        <v>12035000</v>
      </c>
      <c r="H113" s="237">
        <f>Q113+Z113+AE113</f>
        <v>851000</v>
      </c>
      <c r="I113" s="84"/>
      <c r="J113" s="46"/>
      <c r="K113" s="17"/>
      <c r="M113" s="4"/>
      <c r="O113" s="6">
        <v>681000</v>
      </c>
      <c r="Q113" s="6">
        <v>46000</v>
      </c>
      <c r="R113" s="84"/>
      <c r="S113" s="46"/>
      <c r="T113" s="17"/>
      <c r="Y113" s="208">
        <v>11258000</v>
      </c>
      <c r="Z113" s="208">
        <v>798000</v>
      </c>
      <c r="AA113" s="46"/>
      <c r="AB113" s="17"/>
      <c r="AC113" s="17"/>
      <c r="AD113" s="208">
        <v>96000</v>
      </c>
      <c r="AE113" s="208">
        <v>7000</v>
      </c>
      <c r="AF113" s="46"/>
      <c r="AG113" s="17"/>
      <c r="AH113" s="17"/>
    </row>
    <row r="114" spans="1:34" ht="12.75">
      <c r="A114" s="71"/>
      <c r="B114" s="53" t="s">
        <v>824</v>
      </c>
      <c r="C114" s="54"/>
      <c r="D114" s="54" t="s">
        <v>202</v>
      </c>
      <c r="E114" s="54"/>
      <c r="F114" s="56"/>
      <c r="G114" s="56"/>
      <c r="H114" s="237"/>
      <c r="I114" s="152"/>
      <c r="J114" s="153"/>
      <c r="K114" s="154"/>
      <c r="M114" s="4"/>
      <c r="O114" s="55"/>
      <c r="P114" s="56"/>
      <c r="Q114" s="55"/>
      <c r="R114" s="152"/>
      <c r="S114" s="153"/>
      <c r="T114" s="154"/>
      <c r="Y114" s="208">
        <v>1014000</v>
      </c>
      <c r="Z114" s="208">
        <v>58000</v>
      </c>
      <c r="AA114" s="153"/>
      <c r="AB114" s="154"/>
      <c r="AC114" s="17"/>
      <c r="AD114" s="217"/>
      <c r="AE114" s="217"/>
      <c r="AF114" s="153"/>
      <c r="AG114" s="154"/>
      <c r="AH114" s="17"/>
    </row>
    <row r="115" spans="1:34" ht="12.75">
      <c r="A115" s="71"/>
      <c r="B115" s="53"/>
      <c r="C115" s="94" t="s">
        <v>203</v>
      </c>
      <c r="D115" s="54"/>
      <c r="E115" s="54"/>
      <c r="F115" s="55"/>
      <c r="G115" s="56">
        <f>SUM(F111:F114)</f>
        <v>67777000</v>
      </c>
      <c r="H115" s="55"/>
      <c r="I115" s="56">
        <f>SUM(H111:H114)</f>
        <v>3165800</v>
      </c>
      <c r="J115" s="153"/>
      <c r="K115" s="154"/>
      <c r="M115" s="4"/>
      <c r="O115" s="55"/>
      <c r="P115" s="56">
        <f>SUM(O111:O114)</f>
        <v>53222000</v>
      </c>
      <c r="Q115" s="55"/>
      <c r="R115" s="56">
        <f>SUM(Q111:Q114)</f>
        <v>2208000</v>
      </c>
      <c r="S115" s="153"/>
      <c r="T115" s="154"/>
      <c r="Y115" s="217"/>
      <c r="Z115" s="217"/>
      <c r="AA115" s="153"/>
      <c r="AB115" s="154"/>
      <c r="AC115" s="17"/>
      <c r="AD115" s="217"/>
      <c r="AE115" s="217"/>
      <c r="AF115" s="153"/>
      <c r="AG115" s="154"/>
      <c r="AH115" s="17"/>
    </row>
    <row r="116" spans="1:34" ht="12.75">
      <c r="A116" s="8">
        <v>21</v>
      </c>
      <c r="B116" s="16">
        <v>1</v>
      </c>
      <c r="C116" t="s">
        <v>234</v>
      </c>
      <c r="F116" s="6">
        <v>902000</v>
      </c>
      <c r="G116" s="58"/>
      <c r="H116" s="6">
        <v>14000</v>
      </c>
      <c r="I116" s="59"/>
      <c r="J116" s="46"/>
      <c r="K116" s="17"/>
      <c r="M116" s="4"/>
      <c r="O116" s="6">
        <v>902000</v>
      </c>
      <c r="P116" s="58"/>
      <c r="Q116" s="6">
        <v>14000</v>
      </c>
      <c r="R116" s="59"/>
      <c r="S116" s="46"/>
      <c r="T116" s="17"/>
      <c r="Y116" s="208"/>
      <c r="Z116" s="208"/>
      <c r="AA116" s="46"/>
      <c r="AB116" s="17"/>
      <c r="AC116" s="17"/>
      <c r="AD116" s="208"/>
      <c r="AE116" s="208"/>
      <c r="AF116" s="46"/>
      <c r="AG116" s="17"/>
      <c r="AH116" s="17"/>
    </row>
    <row r="117" spans="2:34" ht="12.75">
      <c r="B117" s="16">
        <v>2</v>
      </c>
      <c r="D117" t="s">
        <v>204</v>
      </c>
      <c r="F117" s="6">
        <v>332000</v>
      </c>
      <c r="H117" s="6">
        <v>1700</v>
      </c>
      <c r="I117" s="84"/>
      <c r="J117" s="46"/>
      <c r="K117" s="17"/>
      <c r="M117" s="4"/>
      <c r="O117" s="6">
        <v>332000</v>
      </c>
      <c r="Q117" s="6">
        <v>1700</v>
      </c>
      <c r="R117" s="84"/>
      <c r="S117" s="46"/>
      <c r="T117" s="17"/>
      <c r="Y117" s="208"/>
      <c r="Z117" s="208"/>
      <c r="AA117" s="46"/>
      <c r="AB117" s="17"/>
      <c r="AC117" s="17"/>
      <c r="AD117" s="208"/>
      <c r="AE117" s="208"/>
      <c r="AF117" s="46"/>
      <c r="AG117" s="17"/>
      <c r="AH117" s="17"/>
    </row>
    <row r="118" spans="2:34" ht="12.75">
      <c r="B118" s="16">
        <v>3</v>
      </c>
      <c r="D118" t="s">
        <v>235</v>
      </c>
      <c r="F118" s="6">
        <v>1874000</v>
      </c>
      <c r="H118" s="6">
        <v>2600</v>
      </c>
      <c r="I118" s="84"/>
      <c r="J118" s="46"/>
      <c r="K118" s="17"/>
      <c r="M118" s="4"/>
      <c r="O118" s="6">
        <v>1874000</v>
      </c>
      <c r="Q118" s="6">
        <v>2600</v>
      </c>
      <c r="R118" s="84"/>
      <c r="S118" s="46"/>
      <c r="T118" s="17"/>
      <c r="Y118" s="208"/>
      <c r="Z118" s="208"/>
      <c r="AA118" s="46"/>
      <c r="AB118" s="17"/>
      <c r="AC118" s="17"/>
      <c r="AD118" s="208"/>
      <c r="AE118" s="208"/>
      <c r="AF118" s="46"/>
      <c r="AG118" s="17"/>
      <c r="AH118" s="17"/>
    </row>
    <row r="119" spans="1:34" ht="12.75">
      <c r="A119" s="151"/>
      <c r="C119" s="1" t="s">
        <v>205</v>
      </c>
      <c r="G119" s="57">
        <f>SUM(F116:F118)</f>
        <v>3108000</v>
      </c>
      <c r="I119" s="84">
        <f>SUM(H116:H118)</f>
        <v>18300</v>
      </c>
      <c r="J119" s="46"/>
      <c r="K119" s="17"/>
      <c r="M119" s="4"/>
      <c r="P119" s="57">
        <f>SUM(O116:O118)</f>
        <v>3108000</v>
      </c>
      <c r="R119" s="84">
        <f>SUM(Q116:Q118)</f>
        <v>18300</v>
      </c>
      <c r="S119" s="46"/>
      <c r="T119" s="17"/>
      <c r="Y119" s="208"/>
      <c r="Z119" s="208"/>
      <c r="AA119" s="46"/>
      <c r="AB119" s="17"/>
      <c r="AC119" s="17"/>
      <c r="AD119" s="208"/>
      <c r="AE119" s="208"/>
      <c r="AF119" s="46"/>
      <c r="AG119" s="17"/>
      <c r="AH119" s="17"/>
    </row>
    <row r="120" spans="1:34" ht="12.75">
      <c r="A120" s="8">
        <v>22</v>
      </c>
      <c r="B120" s="16">
        <v>1</v>
      </c>
      <c r="C120" s="17" t="s">
        <v>332</v>
      </c>
      <c r="F120" s="268">
        <f>SUM(O120:O121,V120,Y120)</f>
        <v>560000</v>
      </c>
      <c r="H120" s="268">
        <f>SUM(Q120:Q121,W120,Z120)</f>
        <v>119000</v>
      </c>
      <c r="I120" s="84"/>
      <c r="J120" s="46"/>
      <c r="K120" s="17"/>
      <c r="M120" s="4"/>
      <c r="O120" s="6">
        <v>7000</v>
      </c>
      <c r="Q120" s="6">
        <v>1000</v>
      </c>
      <c r="R120" s="84"/>
      <c r="S120" s="46"/>
      <c r="T120" s="17"/>
      <c r="V120" s="268">
        <v>413000</v>
      </c>
      <c r="W120" s="268">
        <v>83000</v>
      </c>
      <c r="Y120" s="208">
        <v>44000</v>
      </c>
      <c r="Z120" s="208">
        <v>22000</v>
      </c>
      <c r="AA120" s="46"/>
      <c r="AB120" s="17"/>
      <c r="AC120" s="17"/>
      <c r="AD120" s="208"/>
      <c r="AE120" s="208"/>
      <c r="AF120" s="46"/>
      <c r="AG120" s="17"/>
      <c r="AH120" s="17"/>
    </row>
    <row r="121" spans="2:34" ht="12.75">
      <c r="B121" s="16">
        <v>2</v>
      </c>
      <c r="C121" t="s">
        <v>206</v>
      </c>
      <c r="F121" s="268"/>
      <c r="H121" s="268"/>
      <c r="I121" s="84"/>
      <c r="J121" s="46"/>
      <c r="K121" s="17"/>
      <c r="M121" s="4"/>
      <c r="O121" s="6">
        <v>96000</v>
      </c>
      <c r="Q121" s="6">
        <v>13000</v>
      </c>
      <c r="R121" s="84"/>
      <c r="S121" s="46"/>
      <c r="T121" s="17"/>
      <c r="V121" s="268"/>
      <c r="W121" s="268"/>
      <c r="Y121" s="208"/>
      <c r="Z121" s="208"/>
      <c r="AA121" s="46"/>
      <c r="AB121" s="17"/>
      <c r="AC121" s="17"/>
      <c r="AD121" s="208"/>
      <c r="AE121" s="208"/>
      <c r="AF121" s="46"/>
      <c r="AG121" s="17"/>
      <c r="AH121" s="17"/>
    </row>
    <row r="122" spans="1:34" ht="12.75">
      <c r="A122" s="8">
        <v>23</v>
      </c>
      <c r="B122" s="16" t="s">
        <v>1216</v>
      </c>
      <c r="C122" t="s">
        <v>207</v>
      </c>
      <c r="F122" s="268">
        <f>SUM(O122:O124,V122)</f>
        <v>41000</v>
      </c>
      <c r="H122" s="268">
        <f>SUM(Q122:Q124,W122)</f>
        <v>4600</v>
      </c>
      <c r="I122" s="84"/>
      <c r="J122" s="46"/>
      <c r="K122" s="17"/>
      <c r="M122" s="4"/>
      <c r="O122" s="6">
        <v>2000</v>
      </c>
      <c r="Q122" s="6">
        <v>200</v>
      </c>
      <c r="R122" s="84"/>
      <c r="S122" s="46"/>
      <c r="T122" s="17"/>
      <c r="V122" s="268">
        <v>5000</v>
      </c>
      <c r="W122" s="268">
        <v>500</v>
      </c>
      <c r="Y122" s="208"/>
      <c r="Z122" s="208"/>
      <c r="AA122" s="46"/>
      <c r="AB122" s="17"/>
      <c r="AC122" s="17"/>
      <c r="AD122" s="208"/>
      <c r="AE122" s="208"/>
      <c r="AF122" s="46"/>
      <c r="AG122" s="17"/>
      <c r="AH122" s="17"/>
    </row>
    <row r="123" spans="1:34" ht="12.75">
      <c r="A123" s="71"/>
      <c r="B123" s="53" t="s">
        <v>1217</v>
      </c>
      <c r="C123" s="54" t="s">
        <v>208</v>
      </c>
      <c r="D123" s="54"/>
      <c r="E123" s="54"/>
      <c r="F123" s="268"/>
      <c r="G123" s="56"/>
      <c r="H123" s="268"/>
      <c r="I123" s="152"/>
      <c r="J123" s="153"/>
      <c r="K123" s="154"/>
      <c r="M123" s="4"/>
      <c r="O123" s="55"/>
      <c r="P123" s="56"/>
      <c r="Q123" s="55"/>
      <c r="R123" s="152"/>
      <c r="S123" s="153"/>
      <c r="T123" s="154"/>
      <c r="V123" s="268"/>
      <c r="W123" s="268"/>
      <c r="Y123" s="217"/>
      <c r="Z123" s="217"/>
      <c r="AA123" s="153"/>
      <c r="AB123" s="154"/>
      <c r="AC123" s="17"/>
      <c r="AD123" s="217"/>
      <c r="AE123" s="217"/>
      <c r="AF123" s="153"/>
      <c r="AG123" s="154"/>
      <c r="AH123" s="17"/>
    </row>
    <row r="124" spans="2:34" ht="12.75">
      <c r="B124" s="16" t="s">
        <v>106</v>
      </c>
      <c r="C124" t="s">
        <v>333</v>
      </c>
      <c r="F124" s="268"/>
      <c r="H124" s="268"/>
      <c r="I124" s="84"/>
      <c r="J124" s="46"/>
      <c r="K124" s="17"/>
      <c r="M124" s="4"/>
      <c r="O124" s="6">
        <v>34000</v>
      </c>
      <c r="Q124" s="6">
        <v>3900</v>
      </c>
      <c r="R124" s="84"/>
      <c r="S124" s="46"/>
      <c r="T124" s="17"/>
      <c r="V124" s="268"/>
      <c r="W124" s="268"/>
      <c r="Y124" s="208"/>
      <c r="Z124" s="208"/>
      <c r="AA124" s="46"/>
      <c r="AB124" s="17"/>
      <c r="AC124" s="17"/>
      <c r="AD124" s="208"/>
      <c r="AE124" s="208"/>
      <c r="AF124" s="46"/>
      <c r="AG124" s="17"/>
      <c r="AH124" s="17"/>
    </row>
    <row r="125" spans="1:34" ht="12.75">
      <c r="A125" s="8">
        <v>24</v>
      </c>
      <c r="B125" s="16" t="s">
        <v>1135</v>
      </c>
      <c r="C125" t="s">
        <v>334</v>
      </c>
      <c r="F125" s="6">
        <f>O125+V125</f>
        <v>76000</v>
      </c>
      <c r="H125" s="6">
        <f>Q125+W125</f>
        <v>3000</v>
      </c>
      <c r="I125" s="84"/>
      <c r="J125" s="46"/>
      <c r="K125" s="17"/>
      <c r="M125" s="4"/>
      <c r="O125" s="6">
        <v>46000</v>
      </c>
      <c r="Q125" s="6">
        <v>1400</v>
      </c>
      <c r="R125" s="84"/>
      <c r="S125" s="46"/>
      <c r="T125" s="17"/>
      <c r="V125" s="6">
        <v>30000</v>
      </c>
      <c r="W125" s="6">
        <v>1600</v>
      </c>
      <c r="Y125" s="208"/>
      <c r="Z125" s="208"/>
      <c r="AA125" s="46"/>
      <c r="AB125" s="17"/>
      <c r="AC125" s="17"/>
      <c r="AD125" s="208"/>
      <c r="AE125" s="208"/>
      <c r="AF125" s="46"/>
      <c r="AG125" s="17"/>
      <c r="AH125" s="17"/>
    </row>
    <row r="126" spans="2:34" ht="12.75">
      <c r="B126" s="16" t="s">
        <v>1141</v>
      </c>
      <c r="C126" t="s">
        <v>209</v>
      </c>
      <c r="F126" s="6">
        <v>532000</v>
      </c>
      <c r="H126" s="6">
        <v>14000</v>
      </c>
      <c r="I126" s="84"/>
      <c r="J126" s="46"/>
      <c r="K126" s="17"/>
      <c r="M126" s="4"/>
      <c r="O126" s="6">
        <v>532000</v>
      </c>
      <c r="Q126" s="6">
        <v>14000</v>
      </c>
      <c r="R126" s="84"/>
      <c r="S126" s="46"/>
      <c r="T126" s="17"/>
      <c r="Y126" s="208"/>
      <c r="Z126" s="208"/>
      <c r="AA126" s="46"/>
      <c r="AB126" s="17"/>
      <c r="AC126" s="17"/>
      <c r="AD126" s="208"/>
      <c r="AE126" s="208"/>
      <c r="AF126" s="46"/>
      <c r="AG126" s="17"/>
      <c r="AH126" s="17"/>
    </row>
    <row r="127" spans="2:34" ht="12.75">
      <c r="B127" s="16" t="s">
        <v>965</v>
      </c>
      <c r="C127" t="s">
        <v>677</v>
      </c>
      <c r="F127" s="6">
        <f>O127+Y127</f>
        <v>1810000</v>
      </c>
      <c r="H127" s="6">
        <f>Q127+Z127</f>
        <v>43000</v>
      </c>
      <c r="I127" s="84"/>
      <c r="J127" s="46"/>
      <c r="K127" s="17"/>
      <c r="M127" s="4"/>
      <c r="O127" s="6">
        <v>1423000</v>
      </c>
      <c r="Q127" s="6">
        <v>37000</v>
      </c>
      <c r="R127" s="84"/>
      <c r="S127" s="46"/>
      <c r="T127" s="17"/>
      <c r="Y127" s="208">
        <v>387000</v>
      </c>
      <c r="Z127" s="208">
        <v>6000</v>
      </c>
      <c r="AA127" s="46"/>
      <c r="AB127" s="17"/>
      <c r="AC127" s="17"/>
      <c r="AD127" s="208"/>
      <c r="AE127" s="208"/>
      <c r="AF127" s="46"/>
      <c r="AG127" s="17"/>
      <c r="AH127" s="17"/>
    </row>
    <row r="128" spans="2:34" ht="12.75">
      <c r="B128" s="16" t="s">
        <v>335</v>
      </c>
      <c r="C128" t="s">
        <v>336</v>
      </c>
      <c r="F128" s="6">
        <v>47000</v>
      </c>
      <c r="H128" s="6">
        <v>1500</v>
      </c>
      <c r="I128" s="84"/>
      <c r="J128" s="46"/>
      <c r="K128" s="17"/>
      <c r="M128" s="4"/>
      <c r="O128" s="6">
        <v>47000</v>
      </c>
      <c r="Q128" s="6">
        <v>1500</v>
      </c>
      <c r="R128" s="84"/>
      <c r="S128" s="46"/>
      <c r="T128" s="17"/>
      <c r="Y128" s="208"/>
      <c r="Z128" s="208"/>
      <c r="AA128" s="46"/>
      <c r="AB128" s="17"/>
      <c r="AC128" s="17"/>
      <c r="AD128" s="208"/>
      <c r="AE128" s="208"/>
      <c r="AF128" s="46"/>
      <c r="AG128" s="17"/>
      <c r="AH128" s="17"/>
    </row>
    <row r="129" spans="2:34" ht="12.75">
      <c r="B129" s="16" t="s">
        <v>337</v>
      </c>
      <c r="D129" t="s">
        <v>210</v>
      </c>
      <c r="F129" s="6">
        <v>7000</v>
      </c>
      <c r="H129" s="6">
        <v>500</v>
      </c>
      <c r="I129" s="84"/>
      <c r="J129" s="46"/>
      <c r="K129" s="17"/>
      <c r="M129" s="4"/>
      <c r="O129" s="6">
        <v>7000</v>
      </c>
      <c r="Q129" s="6">
        <v>500</v>
      </c>
      <c r="R129" s="84"/>
      <c r="S129" s="46"/>
      <c r="T129" s="17"/>
      <c r="Y129" s="208"/>
      <c r="Z129" s="208"/>
      <c r="AA129" s="46"/>
      <c r="AB129" s="17"/>
      <c r="AC129" s="17"/>
      <c r="AD129" s="208"/>
      <c r="AE129" s="208"/>
      <c r="AF129" s="46"/>
      <c r="AG129" s="17"/>
      <c r="AH129" s="17"/>
    </row>
    <row r="130" spans="2:34" ht="12.75">
      <c r="B130" s="16" t="s">
        <v>215</v>
      </c>
      <c r="C130" t="s">
        <v>211</v>
      </c>
      <c r="F130" s="187">
        <v>0</v>
      </c>
      <c r="H130" s="187">
        <v>0</v>
      </c>
      <c r="I130" s="84"/>
      <c r="J130" s="46"/>
      <c r="K130" s="17"/>
      <c r="M130" s="4"/>
      <c r="O130" s="187">
        <v>0</v>
      </c>
      <c r="Q130" s="187">
        <v>0</v>
      </c>
      <c r="R130" s="84"/>
      <c r="S130" s="46"/>
      <c r="T130" s="17"/>
      <c r="Y130" s="207"/>
      <c r="Z130" s="208"/>
      <c r="AA130" s="46"/>
      <c r="AB130" s="17"/>
      <c r="AC130" s="17"/>
      <c r="AD130" s="207"/>
      <c r="AE130" s="208"/>
      <c r="AF130" s="46"/>
      <c r="AG130" s="17"/>
      <c r="AH130" s="17"/>
    </row>
    <row r="131" spans="2:34" ht="12.75">
      <c r="B131" s="42" t="s">
        <v>1142</v>
      </c>
      <c r="C131" s="43" t="s">
        <v>1806</v>
      </c>
      <c r="F131" s="187">
        <v>0</v>
      </c>
      <c r="H131" s="187"/>
      <c r="I131" s="84"/>
      <c r="J131" s="187">
        <v>0</v>
      </c>
      <c r="K131" s="17"/>
      <c r="M131" s="4"/>
      <c r="O131" s="187">
        <v>0</v>
      </c>
      <c r="Q131" s="187"/>
      <c r="R131" s="84"/>
      <c r="S131" s="187">
        <v>0</v>
      </c>
      <c r="T131" s="17"/>
      <c r="Y131" s="207"/>
      <c r="Z131" s="208"/>
      <c r="AA131" s="155"/>
      <c r="AB131" s="17"/>
      <c r="AC131" s="17"/>
      <c r="AD131" s="207"/>
      <c r="AE131" s="208"/>
      <c r="AF131" s="155"/>
      <c r="AG131" s="17"/>
      <c r="AH131" s="17"/>
    </row>
    <row r="132" spans="1:34" ht="12.75">
      <c r="A132" s="71"/>
      <c r="B132" s="53" t="s">
        <v>216</v>
      </c>
      <c r="C132" s="54" t="s">
        <v>236</v>
      </c>
      <c r="D132" s="54"/>
      <c r="E132" s="54"/>
      <c r="F132" s="55"/>
      <c r="G132" s="56"/>
      <c r="H132" s="55"/>
      <c r="I132" s="152"/>
      <c r="J132" s="153"/>
      <c r="K132" s="154"/>
      <c r="M132" s="4"/>
      <c r="O132" s="55"/>
      <c r="P132" s="56"/>
      <c r="Q132" s="55"/>
      <c r="R132" s="152"/>
      <c r="S132" s="153"/>
      <c r="T132" s="154"/>
      <c r="Y132" s="217"/>
      <c r="Z132" s="217"/>
      <c r="AA132" s="153"/>
      <c r="AB132" s="154"/>
      <c r="AC132" s="17"/>
      <c r="AD132" s="217"/>
      <c r="AE132" s="217"/>
      <c r="AF132" s="153"/>
      <c r="AG132" s="154"/>
      <c r="AH132" s="17"/>
    </row>
    <row r="133" spans="1:34" ht="12.75">
      <c r="A133" s="71"/>
      <c r="B133" s="53" t="s">
        <v>217</v>
      </c>
      <c r="C133" s="54"/>
      <c r="D133" s="54" t="s">
        <v>210</v>
      </c>
      <c r="E133" s="54"/>
      <c r="F133" s="55"/>
      <c r="G133" s="56"/>
      <c r="H133" s="55"/>
      <c r="I133" s="152"/>
      <c r="J133" s="153"/>
      <c r="K133" s="154"/>
      <c r="M133" s="4"/>
      <c r="O133" s="55"/>
      <c r="P133" s="56"/>
      <c r="Q133" s="55"/>
      <c r="R133" s="152"/>
      <c r="S133" s="153"/>
      <c r="T133" s="154"/>
      <c r="Y133" s="217"/>
      <c r="Z133" s="217"/>
      <c r="AA133" s="153"/>
      <c r="AB133" s="154"/>
      <c r="AC133" s="17"/>
      <c r="AD133" s="217"/>
      <c r="AE133" s="217"/>
      <c r="AF133" s="153"/>
      <c r="AG133" s="154"/>
      <c r="AH133" s="17"/>
    </row>
    <row r="134" spans="2:34" ht="12.75">
      <c r="B134" s="16" t="s">
        <v>950</v>
      </c>
      <c r="C134" t="s">
        <v>212</v>
      </c>
      <c r="F134" s="6">
        <v>30000</v>
      </c>
      <c r="H134" s="6">
        <v>1300</v>
      </c>
      <c r="I134" s="84"/>
      <c r="J134" s="46"/>
      <c r="K134" s="17"/>
      <c r="M134" s="4"/>
      <c r="O134" s="6">
        <v>30000</v>
      </c>
      <c r="Q134" s="6">
        <v>1300</v>
      </c>
      <c r="R134" s="84"/>
      <c r="S134" s="46"/>
      <c r="T134" s="17"/>
      <c r="Y134" s="208"/>
      <c r="Z134" s="208"/>
      <c r="AA134" s="46"/>
      <c r="AB134" s="17"/>
      <c r="AC134" s="17"/>
      <c r="AD134" s="208"/>
      <c r="AE134" s="208"/>
      <c r="AF134" s="46"/>
      <c r="AG134" s="17"/>
      <c r="AH134" s="17"/>
    </row>
    <row r="135" spans="2:34" ht="12.75">
      <c r="B135" s="16" t="s">
        <v>952</v>
      </c>
      <c r="C135" t="s">
        <v>2372</v>
      </c>
      <c r="F135" s="6">
        <f>O135+Y135</f>
        <v>251000</v>
      </c>
      <c r="H135" s="6">
        <f>Q135+Z135</f>
        <v>18000</v>
      </c>
      <c r="I135" s="84"/>
      <c r="J135" s="46"/>
      <c r="K135" s="17"/>
      <c r="M135" s="4"/>
      <c r="O135" s="6">
        <v>216000</v>
      </c>
      <c r="Q135" s="6">
        <v>15000</v>
      </c>
      <c r="R135" s="84"/>
      <c r="S135" s="46"/>
      <c r="T135" s="17"/>
      <c r="Y135" s="208">
        <v>35000</v>
      </c>
      <c r="Z135" s="208">
        <v>3000</v>
      </c>
      <c r="AA135" s="46"/>
      <c r="AB135" s="17"/>
      <c r="AC135" s="17"/>
      <c r="AD135" s="229">
        <v>0</v>
      </c>
      <c r="AE135" s="229">
        <v>0</v>
      </c>
      <c r="AF135" s="46"/>
      <c r="AG135" s="17"/>
      <c r="AH135" s="17"/>
    </row>
    <row r="136" spans="3:34" ht="12.75">
      <c r="C136" s="1" t="s">
        <v>338</v>
      </c>
      <c r="G136" s="57">
        <f>SUM(F120:F135)</f>
        <v>3354000</v>
      </c>
      <c r="I136" s="84">
        <f>SUM(H120:H135)</f>
        <v>204900</v>
      </c>
      <c r="J136" s="46"/>
      <c r="K136" s="17"/>
      <c r="M136" s="4"/>
      <c r="P136" s="57">
        <f>SUM(O120:O135)</f>
        <v>2440000</v>
      </c>
      <c r="R136" s="84">
        <f>SUM(Q120:Q135)</f>
        <v>88800</v>
      </c>
      <c r="S136" s="46"/>
      <c r="T136" s="17"/>
      <c r="Y136" s="208"/>
      <c r="Z136" s="208"/>
      <c r="AA136" s="46"/>
      <c r="AB136" s="17"/>
      <c r="AC136" s="17"/>
      <c r="AD136" s="208"/>
      <c r="AE136" s="208"/>
      <c r="AF136" s="46"/>
      <c r="AG136" s="17"/>
      <c r="AH136" s="17"/>
    </row>
    <row r="137" spans="1:34" ht="12.75">
      <c r="A137" s="8">
        <v>25</v>
      </c>
      <c r="B137" s="16">
        <v>1</v>
      </c>
      <c r="C137" t="s">
        <v>219</v>
      </c>
      <c r="F137" s="6">
        <v>0</v>
      </c>
      <c r="H137" s="133">
        <v>0</v>
      </c>
      <c r="I137" s="84"/>
      <c r="J137" s="46"/>
      <c r="K137" s="17"/>
      <c r="M137" s="4"/>
      <c r="O137" s="6">
        <v>0</v>
      </c>
      <c r="Q137" s="133">
        <v>0</v>
      </c>
      <c r="R137" s="84"/>
      <c r="S137" s="46"/>
      <c r="T137" s="17"/>
      <c r="Y137" s="208"/>
      <c r="Z137" s="208"/>
      <c r="AA137" s="46"/>
      <c r="AB137" s="17"/>
      <c r="AC137" s="17"/>
      <c r="AD137" s="208"/>
      <c r="AE137" s="208"/>
      <c r="AF137" s="46"/>
      <c r="AG137" s="17"/>
      <c r="AH137" s="17"/>
    </row>
    <row r="138" spans="2:34" ht="12.75">
      <c r="B138" s="16">
        <v>2</v>
      </c>
      <c r="D138" t="s">
        <v>220</v>
      </c>
      <c r="F138" s="6">
        <v>252000</v>
      </c>
      <c r="H138" s="6">
        <v>15000</v>
      </c>
      <c r="I138" s="84"/>
      <c r="J138" s="46"/>
      <c r="K138" s="17"/>
      <c r="M138" s="4"/>
      <c r="O138" s="6">
        <v>252000</v>
      </c>
      <c r="Q138" s="6">
        <v>15000</v>
      </c>
      <c r="R138" s="84"/>
      <c r="S138" s="46"/>
      <c r="T138" s="17"/>
      <c r="Y138" s="208"/>
      <c r="Z138" s="208"/>
      <c r="AA138" s="46"/>
      <c r="AB138" s="17"/>
      <c r="AC138" s="17"/>
      <c r="AD138" s="208"/>
      <c r="AE138" s="208"/>
      <c r="AF138" s="46"/>
      <c r="AG138" s="17"/>
      <c r="AH138" s="17"/>
    </row>
    <row r="139" spans="1:34" ht="12.75">
      <c r="A139" s="8">
        <v>26</v>
      </c>
      <c r="B139" s="16">
        <v>1</v>
      </c>
      <c r="C139" t="s">
        <v>1160</v>
      </c>
      <c r="F139" s="6">
        <v>0</v>
      </c>
      <c r="H139" s="133">
        <v>0</v>
      </c>
      <c r="I139" s="84"/>
      <c r="J139" s="46"/>
      <c r="K139" s="17"/>
      <c r="M139" s="4"/>
      <c r="O139" s="6">
        <v>0</v>
      </c>
      <c r="Q139" s="133">
        <v>0</v>
      </c>
      <c r="R139" s="84"/>
      <c r="S139" s="46"/>
      <c r="T139" s="17"/>
      <c r="Y139" s="208"/>
      <c r="Z139" s="208"/>
      <c r="AA139" s="46"/>
      <c r="AB139" s="17"/>
      <c r="AC139" s="17"/>
      <c r="AD139" s="208"/>
      <c r="AE139" s="208"/>
      <c r="AF139" s="46"/>
      <c r="AG139" s="17"/>
      <c r="AH139" s="17"/>
    </row>
    <row r="140" spans="2:34" ht="12.75">
      <c r="B140" s="16">
        <v>2</v>
      </c>
      <c r="C140" t="s">
        <v>221</v>
      </c>
      <c r="F140" s="187">
        <v>0</v>
      </c>
      <c r="H140" s="187">
        <v>0</v>
      </c>
      <c r="I140" s="84"/>
      <c r="J140" s="46"/>
      <c r="K140" s="17"/>
      <c r="M140" s="4"/>
      <c r="O140" s="187">
        <v>0</v>
      </c>
      <c r="Q140" s="187">
        <v>0</v>
      </c>
      <c r="R140" s="84"/>
      <c r="S140" s="46"/>
      <c r="T140" s="17"/>
      <c r="Y140" s="208"/>
      <c r="Z140" s="208"/>
      <c r="AA140" s="46"/>
      <c r="AB140" s="17"/>
      <c r="AC140" s="17"/>
      <c r="AD140" s="208"/>
      <c r="AE140" s="208"/>
      <c r="AF140" s="46"/>
      <c r="AG140" s="17"/>
      <c r="AH140" s="17"/>
    </row>
    <row r="141" spans="1:34" ht="12.75">
      <c r="A141" s="8">
        <v>27</v>
      </c>
      <c r="B141" s="16" t="s">
        <v>1135</v>
      </c>
      <c r="C141" s="13" t="s">
        <v>222</v>
      </c>
      <c r="F141" s="6">
        <v>66000</v>
      </c>
      <c r="H141" s="6">
        <v>2000</v>
      </c>
      <c r="I141" s="84"/>
      <c r="J141" s="46"/>
      <c r="K141" s="17"/>
      <c r="M141" s="4"/>
      <c r="O141" s="6">
        <v>66000</v>
      </c>
      <c r="Q141" s="6">
        <v>2000</v>
      </c>
      <c r="R141" s="84"/>
      <c r="S141" s="46"/>
      <c r="T141" s="17"/>
      <c r="Y141" s="208"/>
      <c r="Z141" s="208"/>
      <c r="AA141" s="46"/>
      <c r="AB141" s="17"/>
      <c r="AC141" s="17"/>
      <c r="AD141" s="208"/>
      <c r="AE141" s="208"/>
      <c r="AF141" s="46"/>
      <c r="AG141" s="17"/>
      <c r="AH141" s="17"/>
    </row>
    <row r="142" spans="2:34" ht="12.75">
      <c r="B142" s="16" t="s">
        <v>976</v>
      </c>
      <c r="D142" t="s">
        <v>1196</v>
      </c>
      <c r="F142" s="6">
        <v>7000</v>
      </c>
      <c r="H142" s="6">
        <v>100</v>
      </c>
      <c r="I142" s="84"/>
      <c r="J142" s="46"/>
      <c r="K142" s="17"/>
      <c r="M142" s="4"/>
      <c r="O142" s="6">
        <v>7000</v>
      </c>
      <c r="Q142" s="6">
        <v>100</v>
      </c>
      <c r="R142" s="84"/>
      <c r="S142" s="46"/>
      <c r="T142" s="17"/>
      <c r="Y142" s="208"/>
      <c r="Z142" s="208"/>
      <c r="AA142" s="46"/>
      <c r="AB142" s="17"/>
      <c r="AC142" s="17"/>
      <c r="AD142" s="208"/>
      <c r="AE142" s="208"/>
      <c r="AF142" s="46"/>
      <c r="AG142" s="17"/>
      <c r="AH142" s="17"/>
    </row>
    <row r="143" spans="2:34" ht="12.75">
      <c r="B143" s="16" t="s">
        <v>1141</v>
      </c>
      <c r="C143" t="s">
        <v>223</v>
      </c>
      <c r="F143" s="6">
        <v>406000</v>
      </c>
      <c r="H143" s="6">
        <v>12000</v>
      </c>
      <c r="I143" s="84"/>
      <c r="J143" s="46"/>
      <c r="K143" s="17"/>
      <c r="M143" s="4"/>
      <c r="O143" s="6">
        <v>406000</v>
      </c>
      <c r="Q143" s="6">
        <v>12000</v>
      </c>
      <c r="R143" s="84"/>
      <c r="S143" s="46"/>
      <c r="T143" s="17"/>
      <c r="Y143" s="208"/>
      <c r="Z143" s="208"/>
      <c r="AA143" s="46"/>
      <c r="AB143" s="17"/>
      <c r="AC143" s="17"/>
      <c r="AD143" s="208"/>
      <c r="AE143" s="208"/>
      <c r="AF143" s="46"/>
      <c r="AG143" s="17"/>
      <c r="AH143" s="17"/>
    </row>
    <row r="144" spans="2:34" ht="12.75">
      <c r="B144" s="16" t="s">
        <v>977</v>
      </c>
      <c r="D144" t="s">
        <v>1196</v>
      </c>
      <c r="F144" s="6">
        <v>306000</v>
      </c>
      <c r="H144" s="6">
        <v>5100</v>
      </c>
      <c r="I144" s="84"/>
      <c r="J144" s="46"/>
      <c r="K144" s="17"/>
      <c r="M144" s="4"/>
      <c r="O144" s="6">
        <v>306000</v>
      </c>
      <c r="Q144" s="6">
        <v>5100</v>
      </c>
      <c r="R144" s="84"/>
      <c r="S144" s="46"/>
      <c r="T144" s="17"/>
      <c r="Y144" s="208"/>
      <c r="Z144" s="208"/>
      <c r="AA144" s="46"/>
      <c r="AB144" s="17"/>
      <c r="AC144" s="17"/>
      <c r="AD144" s="208"/>
      <c r="AE144" s="208"/>
      <c r="AF144" s="46"/>
      <c r="AG144" s="17"/>
      <c r="AH144" s="17"/>
    </row>
    <row r="145" spans="2:34" ht="12.75">
      <c r="B145" s="16" t="s">
        <v>965</v>
      </c>
      <c r="C145" t="s">
        <v>224</v>
      </c>
      <c r="F145" s="6">
        <v>16000</v>
      </c>
      <c r="H145" s="6">
        <v>200</v>
      </c>
      <c r="I145" s="84"/>
      <c r="J145" s="46"/>
      <c r="K145" s="17"/>
      <c r="M145" s="4"/>
      <c r="O145" s="6">
        <v>16000</v>
      </c>
      <c r="Q145" s="6">
        <v>200</v>
      </c>
      <c r="R145" s="84"/>
      <c r="S145" s="46"/>
      <c r="T145" s="17"/>
      <c r="Y145" s="208"/>
      <c r="Z145" s="208"/>
      <c r="AA145" s="46"/>
      <c r="AB145" s="17"/>
      <c r="AC145" s="17"/>
      <c r="AD145" s="208"/>
      <c r="AE145" s="208"/>
      <c r="AF145" s="46"/>
      <c r="AG145" s="17"/>
      <c r="AH145" s="17"/>
    </row>
    <row r="146" spans="2:34" ht="12.75">
      <c r="B146" s="16" t="s">
        <v>218</v>
      </c>
      <c r="D146" t="s">
        <v>1196</v>
      </c>
      <c r="F146" s="6">
        <v>0</v>
      </c>
      <c r="H146" s="133">
        <v>0</v>
      </c>
      <c r="I146" s="84"/>
      <c r="J146" s="46"/>
      <c r="K146" s="17"/>
      <c r="M146" s="4"/>
      <c r="O146" s="6">
        <v>0</v>
      </c>
      <c r="Q146" s="133">
        <v>0</v>
      </c>
      <c r="R146" s="84"/>
      <c r="S146" s="46"/>
      <c r="T146" s="17"/>
      <c r="Y146" s="208"/>
      <c r="Z146" s="208"/>
      <c r="AA146" s="46"/>
      <c r="AB146" s="17"/>
      <c r="AC146" s="17"/>
      <c r="AD146" s="208"/>
      <c r="AE146" s="208"/>
      <c r="AF146" s="46"/>
      <c r="AG146" s="17"/>
      <c r="AH146" s="17"/>
    </row>
    <row r="147" spans="2:34" ht="12.75">
      <c r="B147" s="16" t="s">
        <v>339</v>
      </c>
      <c r="C147" t="s">
        <v>340</v>
      </c>
      <c r="F147" s="6">
        <v>11000</v>
      </c>
      <c r="H147" s="6">
        <v>200</v>
      </c>
      <c r="I147" s="84"/>
      <c r="J147" s="46"/>
      <c r="K147" s="17"/>
      <c r="M147" s="4"/>
      <c r="O147" s="6">
        <v>11000</v>
      </c>
      <c r="Q147" s="6">
        <v>200</v>
      </c>
      <c r="R147" s="84"/>
      <c r="S147" s="46"/>
      <c r="T147" s="17"/>
      <c r="Y147" s="208"/>
      <c r="Z147" s="208"/>
      <c r="AA147" s="46"/>
      <c r="AB147" s="17"/>
      <c r="AC147" s="17"/>
      <c r="AD147" s="208"/>
      <c r="AE147" s="208"/>
      <c r="AF147" s="46"/>
      <c r="AG147" s="17"/>
      <c r="AH147" s="17"/>
    </row>
    <row r="148" spans="2:34" ht="12.75">
      <c r="B148" s="16" t="s">
        <v>256</v>
      </c>
      <c r="D148" t="s">
        <v>1196</v>
      </c>
      <c r="F148" s="6">
        <v>4000</v>
      </c>
      <c r="H148" s="133">
        <v>0</v>
      </c>
      <c r="I148" s="84"/>
      <c r="J148" s="46"/>
      <c r="K148" s="17"/>
      <c r="M148" s="4"/>
      <c r="O148" s="6">
        <v>4000</v>
      </c>
      <c r="Q148" s="133">
        <v>0</v>
      </c>
      <c r="R148" s="84"/>
      <c r="S148" s="46"/>
      <c r="T148" s="17"/>
      <c r="Y148" s="208"/>
      <c r="Z148" s="208"/>
      <c r="AA148" s="46"/>
      <c r="AB148" s="17"/>
      <c r="AC148" s="17"/>
      <c r="AD148" s="208"/>
      <c r="AE148" s="208"/>
      <c r="AF148" s="46"/>
      <c r="AG148" s="17"/>
      <c r="AH148" s="17"/>
    </row>
    <row r="149" spans="1:34" ht="12.75">
      <c r="A149" s="71"/>
      <c r="B149" s="53" t="s">
        <v>2374</v>
      </c>
      <c r="C149" s="54" t="s">
        <v>2373</v>
      </c>
      <c r="D149" s="54"/>
      <c r="E149" s="54"/>
      <c r="F149" s="55"/>
      <c r="G149" s="56"/>
      <c r="H149" s="55"/>
      <c r="I149" s="152"/>
      <c r="J149" s="153"/>
      <c r="K149" s="154"/>
      <c r="M149" s="4"/>
      <c r="O149" s="55"/>
      <c r="P149" s="56"/>
      <c r="Q149" s="55"/>
      <c r="R149" s="152"/>
      <c r="S149" s="153"/>
      <c r="T149" s="154"/>
      <c r="Y149" s="217"/>
      <c r="Z149" s="217"/>
      <c r="AA149" s="153"/>
      <c r="AB149" s="154"/>
      <c r="AC149" s="17"/>
      <c r="AD149" s="217"/>
      <c r="AE149" s="217"/>
      <c r="AF149" s="153"/>
      <c r="AG149" s="154"/>
      <c r="AH149" s="17"/>
    </row>
    <row r="150" spans="1:34" ht="12.75">
      <c r="A150" s="71"/>
      <c r="B150" s="53" t="s">
        <v>2375</v>
      </c>
      <c r="C150" s="54"/>
      <c r="D150" s="54" t="s">
        <v>1196</v>
      </c>
      <c r="E150" s="54"/>
      <c r="F150" s="55"/>
      <c r="G150" s="56"/>
      <c r="H150" s="55"/>
      <c r="I150" s="152"/>
      <c r="J150" s="153"/>
      <c r="K150" s="154"/>
      <c r="M150" s="4"/>
      <c r="O150" s="55"/>
      <c r="P150" s="56"/>
      <c r="Q150" s="55"/>
      <c r="R150" s="152"/>
      <c r="S150" s="153"/>
      <c r="T150" s="154"/>
      <c r="Y150" s="217"/>
      <c r="Z150" s="217"/>
      <c r="AA150" s="153"/>
      <c r="AB150" s="154"/>
      <c r="AC150" s="17"/>
      <c r="AD150" s="217"/>
      <c r="AE150" s="217"/>
      <c r="AF150" s="153"/>
      <c r="AG150" s="154"/>
      <c r="AH150" s="17"/>
    </row>
    <row r="151" spans="2:34" ht="12.75">
      <c r="B151" s="16" t="s">
        <v>258</v>
      </c>
      <c r="C151" t="s">
        <v>264</v>
      </c>
      <c r="F151" s="6">
        <v>157000</v>
      </c>
      <c r="H151" s="6">
        <v>4600</v>
      </c>
      <c r="I151" s="84"/>
      <c r="J151" s="46"/>
      <c r="K151" s="17"/>
      <c r="M151" s="4"/>
      <c r="O151" s="6">
        <v>157000</v>
      </c>
      <c r="Q151" s="6">
        <v>4600</v>
      </c>
      <c r="R151" s="84"/>
      <c r="S151" s="46"/>
      <c r="T151" s="17"/>
      <c r="Y151" s="208"/>
      <c r="Z151" s="208"/>
      <c r="AA151" s="46"/>
      <c r="AB151" s="17"/>
      <c r="AC151" s="17"/>
      <c r="AD151" s="208"/>
      <c r="AE151" s="208"/>
      <c r="AF151" s="46"/>
      <c r="AG151" s="17"/>
      <c r="AH151" s="17"/>
    </row>
    <row r="152" spans="2:34" ht="12.75">
      <c r="B152" s="16" t="s">
        <v>259</v>
      </c>
      <c r="C152" t="s">
        <v>265</v>
      </c>
      <c r="F152" s="6">
        <v>6000</v>
      </c>
      <c r="H152" s="6">
        <v>100</v>
      </c>
      <c r="I152" s="84"/>
      <c r="J152" s="46"/>
      <c r="K152" s="17"/>
      <c r="M152" s="4"/>
      <c r="O152" s="6">
        <v>6000</v>
      </c>
      <c r="Q152" s="6">
        <v>100</v>
      </c>
      <c r="R152" s="84"/>
      <c r="S152" s="46"/>
      <c r="T152" s="17"/>
      <c r="Y152" s="208"/>
      <c r="Z152" s="208"/>
      <c r="AA152" s="46"/>
      <c r="AB152" s="17"/>
      <c r="AC152" s="17"/>
      <c r="AD152" s="208"/>
      <c r="AE152" s="208"/>
      <c r="AF152" s="46"/>
      <c r="AG152" s="17"/>
      <c r="AH152" s="17"/>
    </row>
    <row r="153" spans="2:34" ht="12.75">
      <c r="B153" s="16" t="s">
        <v>342</v>
      </c>
      <c r="C153" s="13" t="s">
        <v>341</v>
      </c>
      <c r="F153" s="6">
        <v>1000</v>
      </c>
      <c r="H153" s="133">
        <v>0</v>
      </c>
      <c r="I153" s="84"/>
      <c r="J153" s="46"/>
      <c r="K153" s="17"/>
      <c r="M153" s="4"/>
      <c r="O153" s="6">
        <v>1000</v>
      </c>
      <c r="Q153" s="133">
        <v>0</v>
      </c>
      <c r="R153" s="84"/>
      <c r="S153" s="46"/>
      <c r="T153" s="17"/>
      <c r="Y153" s="208"/>
      <c r="Z153" s="208"/>
      <c r="AA153" s="46"/>
      <c r="AB153" s="17"/>
      <c r="AC153" s="17"/>
      <c r="AD153" s="208"/>
      <c r="AE153" s="208"/>
      <c r="AF153" s="46"/>
      <c r="AG153" s="17"/>
      <c r="AH153" s="17"/>
    </row>
    <row r="154" spans="1:34" ht="12.75">
      <c r="A154" s="71"/>
      <c r="B154" s="53" t="s">
        <v>261</v>
      </c>
      <c r="C154" s="54"/>
      <c r="D154" s="54" t="s">
        <v>1196</v>
      </c>
      <c r="E154" s="54"/>
      <c r="F154" s="55"/>
      <c r="G154" s="56"/>
      <c r="H154" s="55"/>
      <c r="I154" s="152"/>
      <c r="J154" s="153"/>
      <c r="K154" s="154"/>
      <c r="M154" s="4"/>
      <c r="O154" s="55"/>
      <c r="P154" s="56"/>
      <c r="Q154" s="55"/>
      <c r="R154" s="152"/>
      <c r="S154" s="153"/>
      <c r="T154" s="154"/>
      <c r="Y154" s="217"/>
      <c r="Z154" s="217"/>
      <c r="AA154" s="153"/>
      <c r="AB154" s="154"/>
      <c r="AC154" s="17"/>
      <c r="AD154" s="217"/>
      <c r="AE154" s="217"/>
      <c r="AF154" s="153"/>
      <c r="AG154" s="154"/>
      <c r="AH154" s="17"/>
    </row>
    <row r="155" spans="1:34" ht="12.75">
      <c r="A155" s="71"/>
      <c r="B155" s="53" t="s">
        <v>262</v>
      </c>
      <c r="C155" s="54" t="s">
        <v>266</v>
      </c>
      <c r="D155" s="54"/>
      <c r="E155" s="54"/>
      <c r="F155" s="55"/>
      <c r="G155" s="56"/>
      <c r="H155" s="55"/>
      <c r="I155" s="152"/>
      <c r="J155" s="153"/>
      <c r="K155" s="154"/>
      <c r="M155" s="4"/>
      <c r="O155" s="55"/>
      <c r="P155" s="56"/>
      <c r="Q155" s="55"/>
      <c r="R155" s="152"/>
      <c r="S155" s="153"/>
      <c r="T155" s="154"/>
      <c r="Y155" s="217"/>
      <c r="Z155" s="217"/>
      <c r="AA155" s="153"/>
      <c r="AB155" s="154"/>
      <c r="AC155" s="17"/>
      <c r="AD155" s="217"/>
      <c r="AE155" s="217"/>
      <c r="AF155" s="153"/>
      <c r="AG155" s="154"/>
      <c r="AH155" s="17"/>
    </row>
    <row r="156" spans="1:34" ht="12.75">
      <c r="A156" s="71"/>
      <c r="B156" s="53" t="s">
        <v>263</v>
      </c>
      <c r="C156" s="54"/>
      <c r="D156" s="54" t="s">
        <v>1196</v>
      </c>
      <c r="E156" s="54"/>
      <c r="F156" s="55"/>
      <c r="G156" s="56"/>
      <c r="H156" s="55"/>
      <c r="I156" s="152"/>
      <c r="J156" s="153"/>
      <c r="K156" s="154"/>
      <c r="M156" s="4"/>
      <c r="O156" s="55"/>
      <c r="P156" s="56"/>
      <c r="Q156" s="55"/>
      <c r="R156" s="152"/>
      <c r="S156" s="153"/>
      <c r="T156" s="154"/>
      <c r="Y156" s="217"/>
      <c r="Z156" s="217"/>
      <c r="AA156" s="153"/>
      <c r="AB156" s="154"/>
      <c r="AC156" s="17"/>
      <c r="AD156" s="217"/>
      <c r="AE156" s="217"/>
      <c r="AF156" s="153"/>
      <c r="AG156" s="154"/>
      <c r="AH156" s="17"/>
    </row>
    <row r="157" spans="1:34" ht="12.75">
      <c r="A157" s="71"/>
      <c r="B157" s="53" t="s">
        <v>267</v>
      </c>
      <c r="C157" s="54" t="s">
        <v>2376</v>
      </c>
      <c r="D157" s="54"/>
      <c r="E157" s="54"/>
      <c r="F157" s="55"/>
      <c r="G157" s="56"/>
      <c r="H157" s="55"/>
      <c r="I157" s="152"/>
      <c r="J157" s="153"/>
      <c r="K157" s="154"/>
      <c r="M157" s="4"/>
      <c r="O157" s="55"/>
      <c r="P157" s="56"/>
      <c r="Q157" s="55"/>
      <c r="R157" s="152"/>
      <c r="S157" s="153"/>
      <c r="T157" s="154"/>
      <c r="Y157" s="217"/>
      <c r="Z157" s="217"/>
      <c r="AA157" s="153"/>
      <c r="AB157" s="154"/>
      <c r="AC157" s="17"/>
      <c r="AD157" s="217"/>
      <c r="AE157" s="217"/>
      <c r="AF157" s="153"/>
      <c r="AG157" s="154"/>
      <c r="AH157" s="17"/>
    </row>
    <row r="158" spans="2:34" ht="12.75">
      <c r="B158" s="16" t="s">
        <v>268</v>
      </c>
      <c r="C158" t="s">
        <v>343</v>
      </c>
      <c r="F158" s="6">
        <v>21000</v>
      </c>
      <c r="H158" s="6">
        <v>100</v>
      </c>
      <c r="I158" s="84"/>
      <c r="J158" s="46"/>
      <c r="K158" s="17"/>
      <c r="M158" s="4"/>
      <c r="O158" s="6">
        <v>21000</v>
      </c>
      <c r="Q158" s="6">
        <v>100</v>
      </c>
      <c r="R158" s="84"/>
      <c r="S158" s="46"/>
      <c r="T158" s="17"/>
      <c r="Y158" s="208"/>
      <c r="Z158" s="208"/>
      <c r="AA158" s="46"/>
      <c r="AB158" s="17"/>
      <c r="AC158" s="17"/>
      <c r="AD158" s="208"/>
      <c r="AE158" s="208"/>
      <c r="AF158" s="46"/>
      <c r="AG158" s="17"/>
      <c r="AH158" s="17"/>
    </row>
    <row r="159" spans="3:34" ht="12.75">
      <c r="C159" s="1" t="s">
        <v>269</v>
      </c>
      <c r="G159" s="57">
        <f>SUM(F141:F158)</f>
        <v>1001000</v>
      </c>
      <c r="I159" s="84">
        <f>SUM(H141:H158)</f>
        <v>24400</v>
      </c>
      <c r="J159" s="46"/>
      <c r="K159" s="17"/>
      <c r="M159" s="4"/>
      <c r="P159" s="57">
        <f>SUM(O141:O158)</f>
        <v>1001000</v>
      </c>
      <c r="R159" s="84">
        <f>SUM(Q141:Q158)</f>
        <v>24400</v>
      </c>
      <c r="S159" s="46"/>
      <c r="T159" s="17"/>
      <c r="Y159" s="208"/>
      <c r="Z159" s="208"/>
      <c r="AA159" s="46"/>
      <c r="AB159" s="17"/>
      <c r="AC159" s="17"/>
      <c r="AD159" s="208"/>
      <c r="AE159" s="208"/>
      <c r="AF159" s="46"/>
      <c r="AG159" s="17"/>
      <c r="AH159" s="17"/>
    </row>
    <row r="160" spans="1:34" ht="12.75">
      <c r="A160" s="8">
        <v>28</v>
      </c>
      <c r="B160" s="16" t="s">
        <v>1479</v>
      </c>
      <c r="C160" t="s">
        <v>2377</v>
      </c>
      <c r="F160" s="6">
        <v>520000</v>
      </c>
      <c r="H160" s="6">
        <v>29000</v>
      </c>
      <c r="I160" s="84"/>
      <c r="J160" s="46"/>
      <c r="K160" s="17"/>
      <c r="M160" s="4"/>
      <c r="O160" s="6">
        <v>520000</v>
      </c>
      <c r="Q160" s="6">
        <v>29000</v>
      </c>
      <c r="R160" s="84"/>
      <c r="S160" s="46"/>
      <c r="T160" s="17"/>
      <c r="Y160" s="208"/>
      <c r="Z160" s="208"/>
      <c r="AA160" s="46"/>
      <c r="AB160" s="17"/>
      <c r="AC160" s="17"/>
      <c r="AD160" s="208"/>
      <c r="AE160" s="208"/>
      <c r="AF160" s="46"/>
      <c r="AG160" s="17"/>
      <c r="AH160" s="17"/>
    </row>
    <row r="161" spans="1:34" ht="12.75">
      <c r="A161" s="71"/>
      <c r="B161" s="53" t="s">
        <v>270</v>
      </c>
      <c r="C161" s="54" t="s">
        <v>272</v>
      </c>
      <c r="D161" s="54"/>
      <c r="E161" s="54"/>
      <c r="F161" s="55"/>
      <c r="G161" s="56"/>
      <c r="H161" s="55"/>
      <c r="I161" s="84"/>
      <c r="J161" s="46"/>
      <c r="K161" s="17"/>
      <c r="M161" s="4"/>
      <c r="O161" s="55"/>
      <c r="P161" s="56"/>
      <c r="Q161" s="55"/>
      <c r="R161" s="84"/>
      <c r="S161" s="46"/>
      <c r="T161" s="17"/>
      <c r="Y161" s="208"/>
      <c r="Z161" s="208"/>
      <c r="AA161" s="46"/>
      <c r="AB161" s="17"/>
      <c r="AC161" s="17"/>
      <c r="AD161" s="208"/>
      <c r="AE161" s="208"/>
      <c r="AF161" s="46"/>
      <c r="AG161" s="17"/>
      <c r="AH161" s="17"/>
    </row>
    <row r="162" spans="2:34" ht="12.75">
      <c r="B162" s="16" t="s">
        <v>271</v>
      </c>
      <c r="C162" t="s">
        <v>2378</v>
      </c>
      <c r="F162" s="6">
        <v>132000</v>
      </c>
      <c r="H162" s="6">
        <v>6200</v>
      </c>
      <c r="I162" s="84"/>
      <c r="J162" s="46"/>
      <c r="K162" s="17"/>
      <c r="M162" s="4"/>
      <c r="O162" s="6">
        <v>132000</v>
      </c>
      <c r="Q162" s="6">
        <v>6200</v>
      </c>
      <c r="R162" s="84"/>
      <c r="S162" s="46"/>
      <c r="T162" s="17"/>
      <c r="Y162" s="208"/>
      <c r="Z162" s="208"/>
      <c r="AA162" s="46"/>
      <c r="AB162" s="17"/>
      <c r="AC162" s="17"/>
      <c r="AD162" s="208"/>
      <c r="AE162" s="208"/>
      <c r="AF162" s="46"/>
      <c r="AG162" s="17"/>
      <c r="AH162" s="17"/>
    </row>
    <row r="163" spans="2:34" ht="12.75">
      <c r="B163" s="16" t="s">
        <v>1141</v>
      </c>
      <c r="C163" t="s">
        <v>2379</v>
      </c>
      <c r="F163" s="6">
        <v>273000</v>
      </c>
      <c r="H163" s="6">
        <v>8800</v>
      </c>
      <c r="I163" s="84"/>
      <c r="J163" s="46"/>
      <c r="K163" s="17"/>
      <c r="M163" s="4"/>
      <c r="O163" s="6">
        <v>273000</v>
      </c>
      <c r="Q163" s="6">
        <v>8800</v>
      </c>
      <c r="R163" s="84"/>
      <c r="S163" s="46"/>
      <c r="T163" s="17"/>
      <c r="Y163" s="208"/>
      <c r="Z163" s="208"/>
      <c r="AA163" s="46"/>
      <c r="AB163" s="17"/>
      <c r="AC163" s="17"/>
      <c r="AD163" s="208"/>
      <c r="AE163" s="208"/>
      <c r="AF163" s="46"/>
      <c r="AG163" s="17"/>
      <c r="AH163" s="17"/>
    </row>
    <row r="164" spans="2:34" ht="12.75">
      <c r="B164" s="16" t="s">
        <v>1807</v>
      </c>
      <c r="C164" t="s">
        <v>1808</v>
      </c>
      <c r="F164" s="6">
        <v>94000</v>
      </c>
      <c r="H164" s="6">
        <v>5600</v>
      </c>
      <c r="I164" s="84"/>
      <c r="J164" s="46"/>
      <c r="K164" s="17"/>
      <c r="M164" s="4"/>
      <c r="O164" s="6">
        <v>94000</v>
      </c>
      <c r="Q164" s="6">
        <v>5600</v>
      </c>
      <c r="R164" s="84"/>
      <c r="S164" s="46"/>
      <c r="T164" s="17"/>
      <c r="Y164" s="208"/>
      <c r="Z164" s="208"/>
      <c r="AA164" s="46"/>
      <c r="AB164" s="17"/>
      <c r="AC164" s="17"/>
      <c r="AD164" s="208"/>
      <c r="AE164" s="208"/>
      <c r="AF164" s="46"/>
      <c r="AG164" s="17"/>
      <c r="AH164" s="17"/>
    </row>
    <row r="165" spans="2:34" ht="12.75">
      <c r="B165" s="16" t="s">
        <v>1809</v>
      </c>
      <c r="C165" t="s">
        <v>1810</v>
      </c>
      <c r="F165" s="6">
        <v>1066000</v>
      </c>
      <c r="H165" s="6">
        <v>28000</v>
      </c>
      <c r="I165" s="84"/>
      <c r="J165" s="46"/>
      <c r="K165" s="17"/>
      <c r="M165" s="4"/>
      <c r="O165" s="6">
        <v>1066000</v>
      </c>
      <c r="Q165" s="6">
        <v>28000</v>
      </c>
      <c r="R165" s="84"/>
      <c r="S165" s="46"/>
      <c r="T165" s="17"/>
      <c r="Y165" s="208"/>
      <c r="Z165" s="208"/>
      <c r="AA165" s="46"/>
      <c r="AB165" s="17"/>
      <c r="AC165" s="17"/>
      <c r="AD165" s="208"/>
      <c r="AE165" s="208"/>
      <c r="AF165" s="46"/>
      <c r="AG165" s="17"/>
      <c r="AH165" s="17"/>
    </row>
    <row r="166" spans="2:34" ht="12.75">
      <c r="B166" s="16" t="s">
        <v>180</v>
      </c>
      <c r="D166" t="s">
        <v>237</v>
      </c>
      <c r="F166" s="6">
        <v>45000</v>
      </c>
      <c r="H166" s="6">
        <v>1100</v>
      </c>
      <c r="I166" s="84"/>
      <c r="J166" s="46"/>
      <c r="K166" s="17"/>
      <c r="M166" s="4"/>
      <c r="O166" s="6">
        <v>45000</v>
      </c>
      <c r="Q166" s="6">
        <v>1100</v>
      </c>
      <c r="R166" s="84"/>
      <c r="S166" s="46"/>
      <c r="T166" s="17"/>
      <c r="Y166" s="208"/>
      <c r="Z166" s="208"/>
      <c r="AA166" s="46"/>
      <c r="AB166" s="17"/>
      <c r="AC166" s="17"/>
      <c r="AD166" s="208"/>
      <c r="AE166" s="208"/>
      <c r="AF166" s="46"/>
      <c r="AG166" s="17"/>
      <c r="AH166" s="17"/>
    </row>
    <row r="167" spans="1:34" ht="12.75">
      <c r="A167" s="71"/>
      <c r="B167" s="53" t="s">
        <v>214</v>
      </c>
      <c r="C167" s="54" t="s">
        <v>273</v>
      </c>
      <c r="D167" s="54"/>
      <c r="E167" s="54"/>
      <c r="F167" s="55"/>
      <c r="G167" s="56"/>
      <c r="H167" s="55"/>
      <c r="I167" s="152"/>
      <c r="J167" s="153"/>
      <c r="K167" s="154"/>
      <c r="M167" s="4"/>
      <c r="O167" s="55"/>
      <c r="P167" s="56"/>
      <c r="Q167" s="55"/>
      <c r="R167" s="152"/>
      <c r="S167" s="153"/>
      <c r="T167" s="154"/>
      <c r="Y167" s="217"/>
      <c r="Z167" s="217"/>
      <c r="AA167" s="153"/>
      <c r="AB167" s="154"/>
      <c r="AC167" s="17"/>
      <c r="AD167" s="217"/>
      <c r="AE167" s="217"/>
      <c r="AF167" s="153"/>
      <c r="AG167" s="154"/>
      <c r="AH167" s="17"/>
    </row>
    <row r="168" spans="1:34" ht="12.75">
      <c r="A168" s="71"/>
      <c r="B168" s="53" t="s">
        <v>217</v>
      </c>
      <c r="C168" s="54" t="s">
        <v>274</v>
      </c>
      <c r="D168" s="54"/>
      <c r="E168" s="54"/>
      <c r="F168" s="55"/>
      <c r="G168" s="56"/>
      <c r="H168" s="55"/>
      <c r="I168" s="152"/>
      <c r="J168" s="153"/>
      <c r="K168" s="154"/>
      <c r="M168" s="4"/>
      <c r="O168" s="55"/>
      <c r="P168" s="56"/>
      <c r="Q168" s="55"/>
      <c r="R168" s="152"/>
      <c r="S168" s="153"/>
      <c r="T168" s="154"/>
      <c r="Y168" s="217"/>
      <c r="Z168" s="217"/>
      <c r="AA168" s="153"/>
      <c r="AB168" s="154"/>
      <c r="AC168" s="17"/>
      <c r="AD168" s="217"/>
      <c r="AE168" s="217"/>
      <c r="AF168" s="153"/>
      <c r="AG168" s="154"/>
      <c r="AH168" s="17"/>
    </row>
    <row r="169" spans="3:34" ht="12.75">
      <c r="C169" s="1" t="s">
        <v>275</v>
      </c>
      <c r="G169" s="57">
        <f>SUM(F160:F168)</f>
        <v>2130000</v>
      </c>
      <c r="I169" s="84">
        <f>SUM(H160:H168)</f>
        <v>78700</v>
      </c>
      <c r="J169" s="46"/>
      <c r="K169" s="17"/>
      <c r="M169" s="4"/>
      <c r="P169" s="57">
        <f>SUM(O160:O168)</f>
        <v>2130000</v>
      </c>
      <c r="R169" s="84">
        <f>SUM(Q160:Q168)</f>
        <v>78700</v>
      </c>
      <c r="S169" s="46"/>
      <c r="T169" s="17"/>
      <c r="Y169" s="208"/>
      <c r="Z169" s="208"/>
      <c r="AA169" s="46"/>
      <c r="AB169" s="17"/>
      <c r="AC169" s="17"/>
      <c r="AD169" s="208"/>
      <c r="AE169" s="208"/>
      <c r="AF169" s="46"/>
      <c r="AG169" s="17"/>
      <c r="AH169" s="17"/>
    </row>
    <row r="170" spans="1:34" ht="12.75">
      <c r="A170" s="140">
        <v>29</v>
      </c>
      <c r="B170" s="141" t="s">
        <v>1135</v>
      </c>
      <c r="C170" s="142" t="s">
        <v>276</v>
      </c>
      <c r="D170" s="142"/>
      <c r="E170" s="142"/>
      <c r="F170" s="187">
        <v>0</v>
      </c>
      <c r="H170" s="187">
        <v>0</v>
      </c>
      <c r="I170" s="84"/>
      <c r="J170" s="156"/>
      <c r="K170" s="17"/>
      <c r="M170" s="4"/>
      <c r="O170" s="187">
        <v>0</v>
      </c>
      <c r="Q170" s="187">
        <v>0</v>
      </c>
      <c r="R170" s="84"/>
      <c r="S170" s="156"/>
      <c r="T170" s="17"/>
      <c r="Y170" s="218"/>
      <c r="Z170" s="218"/>
      <c r="AA170" s="156"/>
      <c r="AB170" s="17"/>
      <c r="AC170" s="17"/>
      <c r="AD170" s="218"/>
      <c r="AE170" s="218"/>
      <c r="AF170" s="156"/>
      <c r="AG170" s="17"/>
      <c r="AH170" s="17"/>
    </row>
    <row r="171" spans="1:34" ht="12.75">
      <c r="A171" s="145"/>
      <c r="B171" s="146" t="s">
        <v>976</v>
      </c>
      <c r="C171" s="147"/>
      <c r="D171" s="147" t="s">
        <v>1196</v>
      </c>
      <c r="E171" s="147"/>
      <c r="F171" s="55"/>
      <c r="G171" s="56"/>
      <c r="H171" s="55"/>
      <c r="I171" s="152"/>
      <c r="J171" s="153"/>
      <c r="K171" s="154"/>
      <c r="M171" s="4"/>
      <c r="O171" s="55"/>
      <c r="P171" s="56"/>
      <c r="Q171" s="55"/>
      <c r="R171" s="152"/>
      <c r="S171" s="153"/>
      <c r="T171" s="154"/>
      <c r="Y171" s="217"/>
      <c r="Z171" s="217"/>
      <c r="AA171" s="153"/>
      <c r="AB171" s="154"/>
      <c r="AC171" s="17"/>
      <c r="AD171" s="217"/>
      <c r="AE171" s="217"/>
      <c r="AF171" s="153"/>
      <c r="AG171" s="154"/>
      <c r="AH171" s="17"/>
    </row>
    <row r="172" spans="1:34" ht="12.75">
      <c r="A172" s="140"/>
      <c r="B172" s="141" t="s">
        <v>1141</v>
      </c>
      <c r="C172" s="142" t="s">
        <v>277</v>
      </c>
      <c r="D172" s="142"/>
      <c r="E172" s="142"/>
      <c r="F172" s="187">
        <v>0</v>
      </c>
      <c r="H172" s="187">
        <v>0</v>
      </c>
      <c r="I172" s="84"/>
      <c r="J172" s="46"/>
      <c r="K172" s="17"/>
      <c r="M172" s="4"/>
      <c r="O172" s="187">
        <v>0</v>
      </c>
      <c r="Q172" s="187">
        <v>0</v>
      </c>
      <c r="R172" s="84"/>
      <c r="S172" s="46"/>
      <c r="T172" s="17"/>
      <c r="Y172" s="218"/>
      <c r="Z172" s="218"/>
      <c r="AA172" s="46"/>
      <c r="AB172" s="17"/>
      <c r="AC172" s="17"/>
      <c r="AD172" s="218"/>
      <c r="AE172" s="218"/>
      <c r="AF172" s="46"/>
      <c r="AG172" s="17"/>
      <c r="AH172" s="17"/>
    </row>
    <row r="173" spans="1:34" ht="12.75">
      <c r="A173" s="145"/>
      <c r="B173" s="146" t="s">
        <v>977</v>
      </c>
      <c r="C173" s="147"/>
      <c r="D173" s="147" t="s">
        <v>1196</v>
      </c>
      <c r="E173" s="147"/>
      <c r="F173" s="55"/>
      <c r="G173" s="56"/>
      <c r="H173" s="55"/>
      <c r="I173" s="152"/>
      <c r="J173" s="153"/>
      <c r="K173" s="154"/>
      <c r="M173" s="4"/>
      <c r="O173" s="55"/>
      <c r="P173" s="56"/>
      <c r="Q173" s="55"/>
      <c r="R173" s="152"/>
      <c r="S173" s="153"/>
      <c r="T173" s="154"/>
      <c r="Y173" s="217"/>
      <c r="Z173" s="217"/>
      <c r="AA173" s="153"/>
      <c r="AB173" s="154"/>
      <c r="AC173" s="17"/>
      <c r="AD173" s="217"/>
      <c r="AE173" s="217"/>
      <c r="AF173" s="153"/>
      <c r="AG173" s="154"/>
      <c r="AH173" s="17"/>
    </row>
    <row r="174" spans="1:34" ht="12.75">
      <c r="A174" s="140"/>
      <c r="B174" s="141" t="s">
        <v>965</v>
      </c>
      <c r="C174" s="142" t="s">
        <v>278</v>
      </c>
      <c r="D174" s="142"/>
      <c r="E174" s="142"/>
      <c r="F174" s="187">
        <v>0</v>
      </c>
      <c r="H174" s="187">
        <v>0</v>
      </c>
      <c r="I174" s="84"/>
      <c r="J174" s="46"/>
      <c r="K174" s="17"/>
      <c r="M174" s="4"/>
      <c r="O174" s="187">
        <v>0</v>
      </c>
      <c r="Q174" s="187">
        <v>0</v>
      </c>
      <c r="R174" s="84"/>
      <c r="S174" s="46"/>
      <c r="T174" s="17"/>
      <c r="Y174" s="218"/>
      <c r="Z174" s="218"/>
      <c r="AA174" s="46"/>
      <c r="AB174" s="17"/>
      <c r="AC174" s="17"/>
      <c r="AD174" s="218"/>
      <c r="AE174" s="218"/>
      <c r="AF174" s="46"/>
      <c r="AG174" s="17"/>
      <c r="AH174" s="17"/>
    </row>
    <row r="175" spans="1:34" ht="12.75">
      <c r="A175" s="140"/>
      <c r="B175" s="141" t="s">
        <v>1811</v>
      </c>
      <c r="C175" s="142" t="s">
        <v>1812</v>
      </c>
      <c r="D175" s="142"/>
      <c r="E175" s="142"/>
      <c r="F175" s="143">
        <v>0</v>
      </c>
      <c r="G175" s="144"/>
      <c r="H175" s="195">
        <v>0</v>
      </c>
      <c r="I175" s="84"/>
      <c r="J175" s="46"/>
      <c r="K175" s="17"/>
      <c r="M175" s="4"/>
      <c r="O175" s="143">
        <v>0</v>
      </c>
      <c r="P175" s="144"/>
      <c r="Q175" s="195">
        <v>0</v>
      </c>
      <c r="R175" s="84"/>
      <c r="S175" s="46"/>
      <c r="T175" s="17"/>
      <c r="Y175" s="218"/>
      <c r="Z175" s="218"/>
      <c r="AA175" s="46"/>
      <c r="AB175" s="17"/>
      <c r="AC175" s="17"/>
      <c r="AD175" s="218"/>
      <c r="AE175" s="218"/>
      <c r="AF175" s="46"/>
      <c r="AG175" s="17"/>
      <c r="AH175" s="17"/>
    </row>
    <row r="176" spans="3:34" ht="12.75">
      <c r="C176" s="1" t="s">
        <v>358</v>
      </c>
      <c r="G176" s="57">
        <f>SUM(F170:F175)</f>
        <v>0</v>
      </c>
      <c r="I176" s="84">
        <f>SUM(H170:H175)</f>
        <v>0</v>
      </c>
      <c r="J176" s="46"/>
      <c r="K176" s="17"/>
      <c r="M176" s="4"/>
      <c r="P176" s="57">
        <f>SUM(O170:O175)</f>
        <v>0</v>
      </c>
      <c r="R176" s="84">
        <f>SUM(Q170:Q175)</f>
        <v>0</v>
      </c>
      <c r="S176" s="46"/>
      <c r="T176" s="17"/>
      <c r="Y176" s="208"/>
      <c r="Z176" s="208"/>
      <c r="AA176" s="46"/>
      <c r="AB176" s="17"/>
      <c r="AC176" s="17"/>
      <c r="AD176" s="208"/>
      <c r="AE176" s="208"/>
      <c r="AF176" s="46"/>
      <c r="AG176" s="17"/>
      <c r="AH176" s="17"/>
    </row>
    <row r="177" spans="3:34" ht="12.75">
      <c r="C177" s="1" t="s">
        <v>1669</v>
      </c>
      <c r="G177" s="57">
        <f>G176+G169+G159</f>
        <v>3131000</v>
      </c>
      <c r="I177" s="84">
        <f>I176+I169+I159</f>
        <v>103100</v>
      </c>
      <c r="J177" s="46"/>
      <c r="K177" s="17"/>
      <c r="M177" s="4"/>
      <c r="P177" s="57">
        <f>P176+P169+P159</f>
        <v>3131000</v>
      </c>
      <c r="R177" s="84">
        <f>R176+R169+R159</f>
        <v>103100</v>
      </c>
      <c r="S177" s="46"/>
      <c r="T177" s="17"/>
      <c r="Y177" s="208"/>
      <c r="Z177" s="208"/>
      <c r="AA177" s="46"/>
      <c r="AB177" s="17"/>
      <c r="AC177" s="17"/>
      <c r="AD177" s="208"/>
      <c r="AE177" s="208"/>
      <c r="AF177" s="46"/>
      <c r="AG177" s="17"/>
      <c r="AH177" s="17"/>
    </row>
    <row r="178" spans="1:34" ht="12.75">
      <c r="A178" s="8">
        <v>31</v>
      </c>
      <c r="B178" s="16">
        <v>1</v>
      </c>
      <c r="C178" t="s">
        <v>1670</v>
      </c>
      <c r="F178" s="6">
        <v>1000</v>
      </c>
      <c r="H178" s="6">
        <v>100</v>
      </c>
      <c r="I178" s="84"/>
      <c r="J178" s="46"/>
      <c r="K178" s="17"/>
      <c r="M178" s="4"/>
      <c r="O178" s="6">
        <v>1000</v>
      </c>
      <c r="Q178" s="6">
        <v>100</v>
      </c>
      <c r="R178" s="84"/>
      <c r="S178" s="46"/>
      <c r="T178" s="17"/>
      <c r="Y178" s="208"/>
      <c r="Z178" s="208"/>
      <c r="AA178" s="46"/>
      <c r="AB178" s="17"/>
      <c r="AC178" s="17"/>
      <c r="AD178" s="208"/>
      <c r="AE178" s="208"/>
      <c r="AF178" s="46"/>
      <c r="AG178" s="17"/>
      <c r="AH178" s="17"/>
    </row>
    <row r="179" spans="2:34" ht="12.75">
      <c r="B179" s="16">
        <v>2</v>
      </c>
      <c r="D179" t="s">
        <v>2380</v>
      </c>
      <c r="F179" s="6">
        <v>0</v>
      </c>
      <c r="H179" s="195">
        <v>0</v>
      </c>
      <c r="I179" s="84"/>
      <c r="J179" s="46"/>
      <c r="K179" s="17"/>
      <c r="M179" s="4"/>
      <c r="O179" s="6">
        <v>0</v>
      </c>
      <c r="Q179" s="195">
        <v>0</v>
      </c>
      <c r="R179" s="84"/>
      <c r="S179" s="46"/>
      <c r="T179" s="17"/>
      <c r="Y179" s="208"/>
      <c r="Z179" s="208"/>
      <c r="AA179" s="46"/>
      <c r="AB179" s="17"/>
      <c r="AC179" s="17"/>
      <c r="AD179" s="208"/>
      <c r="AE179" s="208"/>
      <c r="AF179" s="46"/>
      <c r="AG179" s="17"/>
      <c r="AH179" s="17"/>
    </row>
    <row r="180" spans="1:34" ht="12.75">
      <c r="A180" s="8">
        <v>32</v>
      </c>
      <c r="C180" t="s">
        <v>1671</v>
      </c>
      <c r="F180" s="6">
        <v>13000</v>
      </c>
      <c r="H180" s="6">
        <v>2200</v>
      </c>
      <c r="I180" s="84"/>
      <c r="J180" s="46"/>
      <c r="K180" s="17"/>
      <c r="M180" s="4"/>
      <c r="O180" s="6">
        <v>13000</v>
      </c>
      <c r="Q180" s="6">
        <v>2200</v>
      </c>
      <c r="R180" s="84"/>
      <c r="S180" s="46"/>
      <c r="T180" s="17"/>
      <c r="Y180" s="208"/>
      <c r="Z180" s="208"/>
      <c r="AA180" s="46"/>
      <c r="AB180" s="17"/>
      <c r="AC180" s="17"/>
      <c r="AD180" s="208"/>
      <c r="AE180" s="208"/>
      <c r="AF180" s="46"/>
      <c r="AG180" s="17"/>
      <c r="AH180" s="17"/>
    </row>
    <row r="181" spans="2:34" ht="12.75">
      <c r="B181" s="16" t="s">
        <v>1679</v>
      </c>
      <c r="C181" t="s">
        <v>1813</v>
      </c>
      <c r="F181" s="6">
        <v>25000</v>
      </c>
      <c r="H181" s="6">
        <v>5000</v>
      </c>
      <c r="I181" s="84"/>
      <c r="J181" s="46"/>
      <c r="K181" s="17"/>
      <c r="M181" s="4"/>
      <c r="O181" s="6">
        <v>25000</v>
      </c>
      <c r="Q181" s="6">
        <v>5000</v>
      </c>
      <c r="R181" s="84"/>
      <c r="S181" s="46"/>
      <c r="T181" s="17"/>
      <c r="Y181" s="208"/>
      <c r="Z181" s="208"/>
      <c r="AA181" s="46"/>
      <c r="AB181" s="17"/>
      <c r="AC181" s="17"/>
      <c r="AD181" s="208"/>
      <c r="AE181" s="208"/>
      <c r="AF181" s="46"/>
      <c r="AG181" s="17"/>
      <c r="AH181" s="17"/>
    </row>
    <row r="182" spans="1:34" ht="12.75">
      <c r="A182" s="8">
        <v>33</v>
      </c>
      <c r="C182" t="s">
        <v>1672</v>
      </c>
      <c r="F182" s="265">
        <f>SUM(O182,Y182,AD182)</f>
        <v>1183000</v>
      </c>
      <c r="H182" s="265">
        <f>SUM(Q182:Q183,Z182,AE182)</f>
        <v>1864400</v>
      </c>
      <c r="I182" s="84"/>
      <c r="J182" s="46"/>
      <c r="K182" s="17"/>
      <c r="M182" s="4"/>
      <c r="O182" s="6">
        <v>143000</v>
      </c>
      <c r="Q182" s="6">
        <v>214000</v>
      </c>
      <c r="R182" s="84"/>
      <c r="S182" s="46"/>
      <c r="T182" s="17"/>
      <c r="Y182" s="265">
        <v>1008000</v>
      </c>
      <c r="Z182" s="265">
        <v>1601000</v>
      </c>
      <c r="AA182" s="46"/>
      <c r="AB182" s="17"/>
      <c r="AC182" s="17"/>
      <c r="AD182" s="265">
        <v>32000</v>
      </c>
      <c r="AE182" s="265">
        <v>49000</v>
      </c>
      <c r="AF182" s="46"/>
      <c r="AG182" s="17"/>
      <c r="AH182" s="17"/>
    </row>
    <row r="183" spans="2:34" ht="12.75">
      <c r="B183" s="16" t="s">
        <v>1680</v>
      </c>
      <c r="C183" t="s">
        <v>1673</v>
      </c>
      <c r="F183" s="265"/>
      <c r="H183" s="265"/>
      <c r="I183" s="84"/>
      <c r="J183" s="46"/>
      <c r="K183" s="17"/>
      <c r="M183" s="4"/>
      <c r="O183" s="6">
        <v>0</v>
      </c>
      <c r="Q183" s="6">
        <v>400</v>
      </c>
      <c r="R183" s="84"/>
      <c r="S183" s="46"/>
      <c r="T183" s="17"/>
      <c r="Y183" s="265"/>
      <c r="Z183" s="265"/>
      <c r="AA183" s="46"/>
      <c r="AB183" s="17"/>
      <c r="AC183" s="17"/>
      <c r="AD183" s="265"/>
      <c r="AE183" s="265"/>
      <c r="AF183" s="46"/>
      <c r="AG183" s="17"/>
      <c r="AH183" s="17"/>
    </row>
    <row r="184" spans="1:34" ht="12.75">
      <c r="A184" s="8">
        <v>34</v>
      </c>
      <c r="C184" s="13" t="s">
        <v>1674</v>
      </c>
      <c r="F184" s="6">
        <v>147000</v>
      </c>
      <c r="H184" s="6">
        <v>12000</v>
      </c>
      <c r="I184" s="84"/>
      <c r="J184" s="46"/>
      <c r="K184" s="17"/>
      <c r="M184" s="4"/>
      <c r="O184" s="6">
        <v>147000</v>
      </c>
      <c r="Q184" s="6">
        <v>12000</v>
      </c>
      <c r="R184" s="84"/>
      <c r="S184" s="46"/>
      <c r="T184" s="17"/>
      <c r="Y184" s="208"/>
      <c r="Z184" s="208"/>
      <c r="AA184" s="46"/>
      <c r="AB184" s="17"/>
      <c r="AC184" s="17"/>
      <c r="AD184" s="208"/>
      <c r="AE184" s="208"/>
      <c r="AF184" s="46"/>
      <c r="AG184" s="17"/>
      <c r="AH184" s="17"/>
    </row>
    <row r="185" spans="1:34" ht="12.75">
      <c r="A185" s="8">
        <v>35</v>
      </c>
      <c r="C185" s="13" t="s">
        <v>1675</v>
      </c>
      <c r="F185" s="6">
        <v>942000</v>
      </c>
      <c r="H185" s="6">
        <v>51000</v>
      </c>
      <c r="I185" s="84"/>
      <c r="J185" s="46"/>
      <c r="K185" s="17"/>
      <c r="M185" s="4"/>
      <c r="O185" s="6">
        <v>942000</v>
      </c>
      <c r="Q185" s="6">
        <v>51000</v>
      </c>
      <c r="R185" s="84"/>
      <c r="S185" s="46"/>
      <c r="T185" s="17"/>
      <c r="Y185" s="208"/>
      <c r="Z185" s="208"/>
      <c r="AA185" s="46"/>
      <c r="AB185" s="17"/>
      <c r="AC185" s="17"/>
      <c r="AD185" s="208"/>
      <c r="AE185" s="208"/>
      <c r="AF185" s="46"/>
      <c r="AG185" s="17"/>
      <c r="AH185" s="17"/>
    </row>
    <row r="186" spans="1:34" ht="12.75">
      <c r="A186" s="8">
        <v>36</v>
      </c>
      <c r="C186" s="13" t="s">
        <v>1676</v>
      </c>
      <c r="F186" s="6">
        <v>4867000</v>
      </c>
      <c r="H186" s="6">
        <v>164000</v>
      </c>
      <c r="I186" s="84"/>
      <c r="J186" s="46"/>
      <c r="K186" s="17"/>
      <c r="M186" s="4"/>
      <c r="O186" s="6">
        <v>4867000</v>
      </c>
      <c r="Q186" s="6">
        <v>164000</v>
      </c>
      <c r="R186" s="84"/>
      <c r="S186" s="46"/>
      <c r="T186" s="17"/>
      <c r="Y186" s="208"/>
      <c r="Z186" s="208"/>
      <c r="AA186" s="46"/>
      <c r="AB186" s="17"/>
      <c r="AC186" s="17"/>
      <c r="AD186" s="208"/>
      <c r="AE186" s="208"/>
      <c r="AF186" s="46"/>
      <c r="AG186" s="17"/>
      <c r="AH186" s="17"/>
    </row>
    <row r="187" spans="1:34" ht="12.75">
      <c r="A187" s="8">
        <v>37</v>
      </c>
      <c r="B187" s="16" t="s">
        <v>1135</v>
      </c>
      <c r="C187" s="18" t="s">
        <v>2381</v>
      </c>
      <c r="F187" s="187">
        <v>0</v>
      </c>
      <c r="H187" s="187">
        <v>0</v>
      </c>
      <c r="I187" s="84"/>
      <c r="J187" s="46"/>
      <c r="K187" s="17"/>
      <c r="M187" s="4"/>
      <c r="O187" s="187">
        <v>0</v>
      </c>
      <c r="Q187" s="187">
        <v>0</v>
      </c>
      <c r="R187" s="84"/>
      <c r="S187" s="46"/>
      <c r="T187" s="17"/>
      <c r="Y187" s="208"/>
      <c r="Z187" s="208"/>
      <c r="AA187" s="46"/>
      <c r="AB187" s="17"/>
      <c r="AC187" s="17"/>
      <c r="AD187" s="208"/>
      <c r="AE187" s="208"/>
      <c r="AF187" s="46"/>
      <c r="AG187" s="17"/>
      <c r="AH187" s="17"/>
    </row>
    <row r="188" spans="2:34" ht="12.75">
      <c r="B188" s="16" t="s">
        <v>1141</v>
      </c>
      <c r="C188" s="13" t="s">
        <v>359</v>
      </c>
      <c r="F188" s="6">
        <v>1365000</v>
      </c>
      <c r="H188" s="6">
        <v>501000</v>
      </c>
      <c r="I188" s="84"/>
      <c r="J188" s="46"/>
      <c r="K188" s="17"/>
      <c r="M188" s="4"/>
      <c r="O188" s="6">
        <v>1365000</v>
      </c>
      <c r="Q188" s="6">
        <v>501000</v>
      </c>
      <c r="R188" s="84"/>
      <c r="S188" s="46"/>
      <c r="T188" s="17"/>
      <c r="Y188" s="208"/>
      <c r="Z188" s="208"/>
      <c r="AA188" s="46"/>
      <c r="AB188" s="17"/>
      <c r="AC188" s="17"/>
      <c r="AD188" s="208"/>
      <c r="AE188" s="208"/>
      <c r="AF188" s="46"/>
      <c r="AG188" s="17"/>
      <c r="AH188" s="17"/>
    </row>
    <row r="189" spans="2:34" ht="12.75">
      <c r="B189" s="16" t="s">
        <v>976</v>
      </c>
      <c r="C189" s="13" t="s">
        <v>1677</v>
      </c>
      <c r="F189" s="6">
        <v>1198000</v>
      </c>
      <c r="H189" s="6">
        <v>51000</v>
      </c>
      <c r="I189" s="84"/>
      <c r="J189" s="46"/>
      <c r="K189" s="17"/>
      <c r="M189" s="4"/>
      <c r="O189" s="6">
        <v>1198000</v>
      </c>
      <c r="Q189" s="6">
        <v>51000</v>
      </c>
      <c r="R189" s="84"/>
      <c r="S189" s="46"/>
      <c r="T189" s="17"/>
      <c r="Y189" s="208"/>
      <c r="Z189" s="208"/>
      <c r="AA189" s="46"/>
      <c r="AB189" s="17"/>
      <c r="AC189" s="17"/>
      <c r="AD189" s="208"/>
      <c r="AE189" s="208"/>
      <c r="AF189" s="46"/>
      <c r="AG189" s="17"/>
      <c r="AH189" s="17"/>
    </row>
    <row r="190" spans="2:34" ht="12.75">
      <c r="B190" s="16" t="s">
        <v>1814</v>
      </c>
      <c r="C190" s="13" t="s">
        <v>1815</v>
      </c>
      <c r="F190" s="6">
        <v>260000</v>
      </c>
      <c r="H190" s="6">
        <v>19000</v>
      </c>
      <c r="I190" s="84"/>
      <c r="J190" s="46"/>
      <c r="K190" s="17"/>
      <c r="M190" s="4"/>
      <c r="O190" s="6">
        <v>260000</v>
      </c>
      <c r="Q190" s="6">
        <v>19000</v>
      </c>
      <c r="R190" s="84"/>
      <c r="S190" s="46"/>
      <c r="T190" s="17"/>
      <c r="Y190" s="208"/>
      <c r="Z190" s="208"/>
      <c r="AA190" s="46"/>
      <c r="AB190" s="17"/>
      <c r="AC190" s="17"/>
      <c r="AD190" s="208"/>
      <c r="AE190" s="208"/>
      <c r="AF190" s="46"/>
      <c r="AG190" s="17"/>
      <c r="AH190" s="17"/>
    </row>
    <row r="191" spans="1:34" ht="12.75">
      <c r="A191" s="71"/>
      <c r="B191" s="53" t="s">
        <v>218</v>
      </c>
      <c r="C191" s="54" t="s">
        <v>1678</v>
      </c>
      <c r="D191" s="54"/>
      <c r="E191" s="54"/>
      <c r="F191" s="55"/>
      <c r="G191" s="56"/>
      <c r="H191" s="55"/>
      <c r="I191" s="152"/>
      <c r="J191" s="153"/>
      <c r="K191" s="154"/>
      <c r="M191" s="4"/>
      <c r="O191" s="55"/>
      <c r="P191" s="56"/>
      <c r="Q191" s="55"/>
      <c r="R191" s="152"/>
      <c r="S191" s="153"/>
      <c r="T191" s="154"/>
      <c r="Y191" s="217"/>
      <c r="Z191" s="217"/>
      <c r="AA191" s="153"/>
      <c r="AB191" s="154"/>
      <c r="AC191" s="17"/>
      <c r="AD191" s="217"/>
      <c r="AE191" s="217"/>
      <c r="AF191" s="153"/>
      <c r="AG191" s="154"/>
      <c r="AH191" s="17"/>
    </row>
    <row r="192" spans="2:34" ht="12.75">
      <c r="B192" s="16">
        <v>3</v>
      </c>
      <c r="C192" s="13" t="s">
        <v>1681</v>
      </c>
      <c r="F192" s="6">
        <v>1109000</v>
      </c>
      <c r="H192" s="6">
        <v>183000</v>
      </c>
      <c r="I192" s="84"/>
      <c r="J192" s="46"/>
      <c r="K192" s="17"/>
      <c r="M192" s="4"/>
      <c r="O192" s="6">
        <v>1109000</v>
      </c>
      <c r="Q192" s="6">
        <v>183000</v>
      </c>
      <c r="R192" s="84"/>
      <c r="S192" s="46"/>
      <c r="T192" s="17"/>
      <c r="Y192" s="208"/>
      <c r="Z192" s="208"/>
      <c r="AA192" s="46"/>
      <c r="AB192" s="17"/>
      <c r="AC192" s="17"/>
      <c r="AD192" s="208"/>
      <c r="AE192" s="208"/>
      <c r="AF192" s="46"/>
      <c r="AG192" s="17"/>
      <c r="AH192" s="17"/>
    </row>
    <row r="193" spans="2:34" ht="12.75">
      <c r="B193" s="16" t="s">
        <v>1687</v>
      </c>
      <c r="C193" s="13" t="s">
        <v>1682</v>
      </c>
      <c r="F193" s="6">
        <v>25599000</v>
      </c>
      <c r="H193" s="6">
        <v>4422000</v>
      </c>
      <c r="I193" s="84"/>
      <c r="J193" s="46"/>
      <c r="K193" s="17"/>
      <c r="M193" s="4"/>
      <c r="O193" s="6">
        <v>25599000</v>
      </c>
      <c r="Q193" s="6">
        <v>4422000</v>
      </c>
      <c r="R193" s="84"/>
      <c r="S193" s="46"/>
      <c r="T193" s="17"/>
      <c r="Y193" s="208"/>
      <c r="Z193" s="208"/>
      <c r="AA193" s="46"/>
      <c r="AB193" s="17"/>
      <c r="AC193" s="17"/>
      <c r="AD193" s="208"/>
      <c r="AE193" s="208"/>
      <c r="AF193" s="46"/>
      <c r="AG193" s="17"/>
      <c r="AH193" s="17"/>
    </row>
    <row r="194" spans="2:34" ht="12.75">
      <c r="B194" s="16" t="s">
        <v>1688</v>
      </c>
      <c r="C194" s="13" t="s">
        <v>1683</v>
      </c>
      <c r="F194" s="6">
        <v>2451000</v>
      </c>
      <c r="H194" s="6">
        <v>271000</v>
      </c>
      <c r="I194" s="84"/>
      <c r="J194" s="46"/>
      <c r="K194" s="17"/>
      <c r="M194" s="4"/>
      <c r="O194" s="6">
        <v>2451000</v>
      </c>
      <c r="Q194" s="6">
        <v>271000</v>
      </c>
      <c r="R194" s="84"/>
      <c r="S194" s="46"/>
      <c r="T194" s="17"/>
      <c r="Y194" s="208"/>
      <c r="Z194" s="208"/>
      <c r="AA194" s="46"/>
      <c r="AB194" s="17"/>
      <c r="AC194" s="17"/>
      <c r="AD194" s="208"/>
      <c r="AE194" s="208"/>
      <c r="AF194" s="46"/>
      <c r="AG194" s="17"/>
      <c r="AH194" s="17"/>
    </row>
    <row r="195" spans="2:34" ht="12.75">
      <c r="B195" s="16" t="s">
        <v>1689</v>
      </c>
      <c r="C195" s="13" t="s">
        <v>1816</v>
      </c>
      <c r="F195" s="6">
        <v>994000</v>
      </c>
      <c r="H195" s="6">
        <v>115000</v>
      </c>
      <c r="I195" s="84"/>
      <c r="J195" s="46"/>
      <c r="K195" s="17"/>
      <c r="M195" s="4"/>
      <c r="O195" s="6">
        <v>994000</v>
      </c>
      <c r="Q195" s="6">
        <v>115000</v>
      </c>
      <c r="R195" s="84"/>
      <c r="S195" s="46"/>
      <c r="T195" s="17"/>
      <c r="Y195" s="208"/>
      <c r="Z195" s="208"/>
      <c r="AA195" s="46"/>
      <c r="AB195" s="17"/>
      <c r="AC195" s="17"/>
      <c r="AD195" s="208"/>
      <c r="AE195" s="208"/>
      <c r="AF195" s="46"/>
      <c r="AG195" s="17"/>
      <c r="AH195" s="17"/>
    </row>
    <row r="196" spans="2:34" ht="12.75">
      <c r="B196" s="16" t="s">
        <v>1690</v>
      </c>
      <c r="D196" t="s">
        <v>2382</v>
      </c>
      <c r="F196" s="187">
        <v>0</v>
      </c>
      <c r="H196" s="187">
        <v>0</v>
      </c>
      <c r="I196" s="84"/>
      <c r="J196" s="46"/>
      <c r="K196" s="17"/>
      <c r="M196" s="4"/>
      <c r="O196" s="187">
        <v>0</v>
      </c>
      <c r="Q196" s="187">
        <v>0</v>
      </c>
      <c r="R196" s="84"/>
      <c r="S196" s="46"/>
      <c r="T196" s="17"/>
      <c r="Y196" s="208"/>
      <c r="Z196" s="208"/>
      <c r="AA196" s="46"/>
      <c r="AB196" s="17"/>
      <c r="AC196" s="17"/>
      <c r="AD196" s="208"/>
      <c r="AE196" s="208"/>
      <c r="AF196" s="46"/>
      <c r="AG196" s="17"/>
      <c r="AH196" s="17"/>
    </row>
    <row r="197" spans="2:34" ht="12.75">
      <c r="B197" s="16" t="s">
        <v>1691</v>
      </c>
      <c r="C197" t="s">
        <v>1684</v>
      </c>
      <c r="F197" s="187">
        <v>0</v>
      </c>
      <c r="H197" s="187">
        <v>0</v>
      </c>
      <c r="I197" s="84"/>
      <c r="J197" s="46"/>
      <c r="K197" s="17"/>
      <c r="M197" s="4"/>
      <c r="O197" s="187">
        <v>0</v>
      </c>
      <c r="Q197" s="187">
        <v>0</v>
      </c>
      <c r="R197" s="84"/>
      <c r="S197" s="46"/>
      <c r="T197" s="17"/>
      <c r="Y197" s="208"/>
      <c r="Z197" s="208"/>
      <c r="AA197" s="46"/>
      <c r="AB197" s="17"/>
      <c r="AC197" s="17"/>
      <c r="AD197" s="208"/>
      <c r="AE197" s="208"/>
      <c r="AF197" s="46"/>
      <c r="AG197" s="17"/>
      <c r="AH197" s="17"/>
    </row>
    <row r="198" spans="2:34" ht="12.75">
      <c r="B198" s="16" t="s">
        <v>1692</v>
      </c>
      <c r="C198" t="s">
        <v>1685</v>
      </c>
      <c r="F198" s="187">
        <v>0</v>
      </c>
      <c r="H198" s="187">
        <v>0</v>
      </c>
      <c r="I198" s="84"/>
      <c r="J198" s="46"/>
      <c r="K198" s="17"/>
      <c r="M198" s="4"/>
      <c r="O198" s="187">
        <v>0</v>
      </c>
      <c r="Q198" s="187">
        <v>0</v>
      </c>
      <c r="R198" s="84"/>
      <c r="S198" s="46"/>
      <c r="T198" s="17"/>
      <c r="Y198" s="208"/>
      <c r="Z198" s="208"/>
      <c r="AA198" s="46"/>
      <c r="AB198" s="17"/>
      <c r="AC198" s="17"/>
      <c r="AD198" s="208"/>
      <c r="AE198" s="208"/>
      <c r="AF198" s="46"/>
      <c r="AG198" s="17"/>
      <c r="AH198" s="17"/>
    </row>
    <row r="199" spans="1:34" ht="12.75">
      <c r="A199" s="71">
        <v>38</v>
      </c>
      <c r="B199" s="53" t="s">
        <v>1216</v>
      </c>
      <c r="C199" s="54" t="s">
        <v>1686</v>
      </c>
      <c r="D199" s="54"/>
      <c r="E199" s="54"/>
      <c r="F199" s="55"/>
      <c r="G199" s="56"/>
      <c r="H199" s="55"/>
      <c r="I199" s="152"/>
      <c r="J199" s="153"/>
      <c r="K199" s="154"/>
      <c r="M199" s="4"/>
      <c r="O199" s="55"/>
      <c r="P199" s="56"/>
      <c r="Q199" s="55"/>
      <c r="R199" s="152"/>
      <c r="S199" s="153"/>
      <c r="T199" s="154"/>
      <c r="Y199" s="217"/>
      <c r="Z199" s="217"/>
      <c r="AA199" s="153"/>
      <c r="AB199" s="154"/>
      <c r="AC199" s="17"/>
      <c r="AD199" s="217"/>
      <c r="AE199" s="217"/>
      <c r="AF199" s="153"/>
      <c r="AG199" s="154"/>
      <c r="AH199" s="17"/>
    </row>
    <row r="200" spans="1:34" ht="12.75">
      <c r="A200" s="8">
        <v>38</v>
      </c>
      <c r="B200" s="16" t="s">
        <v>2241</v>
      </c>
      <c r="C200" t="s">
        <v>1817</v>
      </c>
      <c r="F200" s="6">
        <v>1000</v>
      </c>
      <c r="H200" s="195">
        <v>0</v>
      </c>
      <c r="I200" s="84"/>
      <c r="J200" s="46"/>
      <c r="K200" s="17"/>
      <c r="M200" s="4"/>
      <c r="O200" s="6">
        <v>1000</v>
      </c>
      <c r="Q200" s="195">
        <v>0</v>
      </c>
      <c r="R200" s="84"/>
      <c r="S200" s="46"/>
      <c r="T200" s="17"/>
      <c r="Y200" s="208"/>
      <c r="Z200" s="208"/>
      <c r="AA200" s="46"/>
      <c r="AB200" s="17"/>
      <c r="AC200" s="17"/>
      <c r="AD200" s="208"/>
      <c r="AE200" s="208"/>
      <c r="AF200" s="46"/>
      <c r="AG200" s="17"/>
      <c r="AH200" s="17"/>
    </row>
    <row r="201" spans="3:34" ht="12.75">
      <c r="C201" s="1" t="s">
        <v>1693</v>
      </c>
      <c r="G201" s="57">
        <f>SUM(F187:F200)</f>
        <v>32977000</v>
      </c>
      <c r="I201" s="84">
        <f>SUM(H187:H200)</f>
        <v>5562000</v>
      </c>
      <c r="J201" s="46"/>
      <c r="K201" s="17"/>
      <c r="M201" s="4"/>
      <c r="P201" s="57">
        <f>SUM(O187:O200)</f>
        <v>32977000</v>
      </c>
      <c r="R201" s="84">
        <f>SUM(Q187:Q200)</f>
        <v>5562000</v>
      </c>
      <c r="S201" s="46"/>
      <c r="T201" s="17"/>
      <c r="Y201" s="208"/>
      <c r="Z201" s="208"/>
      <c r="AA201" s="46"/>
      <c r="AB201" s="17"/>
      <c r="AC201" s="17"/>
      <c r="AD201" s="208"/>
      <c r="AE201" s="208"/>
      <c r="AF201" s="46"/>
      <c r="AG201" s="17"/>
      <c r="AH201" s="17"/>
    </row>
    <row r="202" spans="1:34" ht="12.75">
      <c r="A202" s="8">
        <v>39</v>
      </c>
      <c r="B202" s="16" t="s">
        <v>1216</v>
      </c>
      <c r="C202" t="s">
        <v>1694</v>
      </c>
      <c r="F202" s="6">
        <v>4970000</v>
      </c>
      <c r="H202" s="6">
        <v>3266000</v>
      </c>
      <c r="I202" s="84"/>
      <c r="J202" s="46"/>
      <c r="K202" s="17"/>
      <c r="M202" s="4"/>
      <c r="O202" s="6">
        <v>4970000</v>
      </c>
      <c r="Q202" s="6">
        <v>3266000</v>
      </c>
      <c r="R202" s="84"/>
      <c r="S202" s="46"/>
      <c r="T202" s="17"/>
      <c r="Y202" s="208"/>
      <c r="Z202" s="208"/>
      <c r="AA202" s="46"/>
      <c r="AB202" s="17"/>
      <c r="AC202" s="17"/>
      <c r="AD202" s="208"/>
      <c r="AE202" s="208"/>
      <c r="AF202" s="46"/>
      <c r="AG202" s="17"/>
      <c r="AH202" s="17"/>
    </row>
    <row r="203" spans="2:34" ht="12.75">
      <c r="B203" s="16" t="s">
        <v>1217</v>
      </c>
      <c r="C203" t="s">
        <v>1695</v>
      </c>
      <c r="F203" s="6">
        <v>37000</v>
      </c>
      <c r="H203" s="6">
        <v>6200</v>
      </c>
      <c r="I203" s="84"/>
      <c r="J203" s="46"/>
      <c r="K203" s="17"/>
      <c r="M203" s="4"/>
      <c r="O203" s="6">
        <v>37000</v>
      </c>
      <c r="Q203" s="6">
        <v>6200</v>
      </c>
      <c r="R203" s="84"/>
      <c r="S203" s="46"/>
      <c r="T203" s="17"/>
      <c r="Y203" s="208"/>
      <c r="Z203" s="208"/>
      <c r="AA203" s="46"/>
      <c r="AB203" s="17"/>
      <c r="AC203" s="17"/>
      <c r="AD203" s="208"/>
      <c r="AE203" s="208"/>
      <c r="AF203" s="46"/>
      <c r="AG203" s="17"/>
      <c r="AH203" s="17"/>
    </row>
    <row r="204" spans="2:34" ht="12.75">
      <c r="B204" s="16" t="s">
        <v>1227</v>
      </c>
      <c r="C204" t="s">
        <v>1818</v>
      </c>
      <c r="F204" s="6">
        <f>O204+Y204+AD204</f>
        <v>331000</v>
      </c>
      <c r="H204" s="6">
        <f>Q204+Z204+AE204</f>
        <v>70500</v>
      </c>
      <c r="I204" s="84"/>
      <c r="J204" s="46"/>
      <c r="K204" s="17"/>
      <c r="M204" s="4"/>
      <c r="O204" s="6">
        <v>13000</v>
      </c>
      <c r="Q204" s="6">
        <v>3500</v>
      </c>
      <c r="R204" s="84"/>
      <c r="S204" s="46"/>
      <c r="T204" s="17"/>
      <c r="Y204" s="208">
        <v>291000</v>
      </c>
      <c r="Z204" s="208">
        <v>61000</v>
      </c>
      <c r="AA204" s="46"/>
      <c r="AB204" s="17"/>
      <c r="AC204" s="17"/>
      <c r="AD204" s="208">
        <v>27000</v>
      </c>
      <c r="AE204" s="208">
        <v>6000</v>
      </c>
      <c r="AF204" s="46"/>
      <c r="AG204" s="17"/>
      <c r="AH204" s="17"/>
    </row>
    <row r="205" spans="2:34" ht="12.75">
      <c r="B205" s="16" t="s">
        <v>824</v>
      </c>
      <c r="C205" t="s">
        <v>1696</v>
      </c>
      <c r="F205" s="6">
        <f>O205+Y205+AD205</f>
        <v>56000</v>
      </c>
      <c r="H205" s="6">
        <f>Q205+Z205+AE205</f>
        <v>8000</v>
      </c>
      <c r="I205" s="84"/>
      <c r="J205" s="46"/>
      <c r="K205" s="17"/>
      <c r="M205" s="4"/>
      <c r="O205" s="6">
        <v>42000</v>
      </c>
      <c r="Q205" s="6">
        <v>5000</v>
      </c>
      <c r="R205" s="84"/>
      <c r="S205" s="46"/>
      <c r="T205" s="17"/>
      <c r="Y205" s="208">
        <v>14000</v>
      </c>
      <c r="Z205" s="208">
        <v>3000</v>
      </c>
      <c r="AA205" s="46"/>
      <c r="AB205" s="17"/>
      <c r="AC205" s="17"/>
      <c r="AD205" s="208"/>
      <c r="AE205" s="208"/>
      <c r="AF205" s="46"/>
      <c r="AG205" s="17"/>
      <c r="AH205" s="17"/>
    </row>
    <row r="206" spans="2:34" ht="12.75">
      <c r="B206" s="16" t="s">
        <v>825</v>
      </c>
      <c r="C206" t="s">
        <v>1697</v>
      </c>
      <c r="F206" s="6">
        <v>112000</v>
      </c>
      <c r="H206" s="6">
        <v>18000</v>
      </c>
      <c r="I206" s="84"/>
      <c r="J206" s="46"/>
      <c r="K206" s="17"/>
      <c r="M206" s="4"/>
      <c r="O206" s="6">
        <v>112000</v>
      </c>
      <c r="Q206" s="6">
        <v>18000</v>
      </c>
      <c r="R206" s="84"/>
      <c r="S206" s="46"/>
      <c r="T206" s="17"/>
      <c r="Y206" s="208"/>
      <c r="Z206" s="208"/>
      <c r="AA206" s="46"/>
      <c r="AB206" s="17"/>
      <c r="AC206" s="17"/>
      <c r="AD206" s="208"/>
      <c r="AE206" s="208"/>
      <c r="AF206" s="46"/>
      <c r="AG206" s="17"/>
      <c r="AH206" s="17"/>
    </row>
    <row r="207" spans="2:34" ht="12.75">
      <c r="B207" s="16" t="s">
        <v>1132</v>
      </c>
      <c r="C207" t="s">
        <v>1698</v>
      </c>
      <c r="F207" s="6">
        <v>67000</v>
      </c>
      <c r="H207" s="6">
        <v>6400</v>
      </c>
      <c r="I207" s="84"/>
      <c r="J207" s="46"/>
      <c r="K207" s="17"/>
      <c r="M207" s="4"/>
      <c r="O207" s="6">
        <v>67000</v>
      </c>
      <c r="Q207" s="6">
        <v>6400</v>
      </c>
      <c r="R207" s="84"/>
      <c r="S207" s="46"/>
      <c r="T207" s="17"/>
      <c r="Y207" s="208"/>
      <c r="Z207" s="208"/>
      <c r="AA207" s="46"/>
      <c r="AB207" s="17"/>
      <c r="AC207" s="17"/>
      <c r="AD207" s="208"/>
      <c r="AE207" s="208"/>
      <c r="AF207" s="46"/>
      <c r="AG207" s="17"/>
      <c r="AH207" s="17"/>
    </row>
    <row r="208" spans="2:34" ht="12.75">
      <c r="B208" s="16" t="s">
        <v>942</v>
      </c>
      <c r="C208" t="s">
        <v>1699</v>
      </c>
      <c r="F208" s="6">
        <v>0</v>
      </c>
      <c r="H208" s="195">
        <v>0</v>
      </c>
      <c r="I208" s="84"/>
      <c r="J208" s="46"/>
      <c r="K208" s="17"/>
      <c r="M208" s="4"/>
      <c r="O208" s="6">
        <v>0</v>
      </c>
      <c r="Q208" s="195">
        <v>0</v>
      </c>
      <c r="R208" s="84"/>
      <c r="S208" s="46"/>
      <c r="T208" s="17"/>
      <c r="Y208" s="208"/>
      <c r="Z208" s="208"/>
      <c r="AA208" s="46"/>
      <c r="AB208" s="17"/>
      <c r="AC208" s="17"/>
      <c r="AD208" s="208"/>
      <c r="AE208" s="208"/>
      <c r="AF208" s="46"/>
      <c r="AG208" s="17"/>
      <c r="AH208" s="17"/>
    </row>
    <row r="209" spans="1:34" ht="12.75">
      <c r="A209" s="87"/>
      <c r="B209" s="88" t="s">
        <v>1142</v>
      </c>
      <c r="C209" s="89" t="s">
        <v>1700</v>
      </c>
      <c r="D209" s="89"/>
      <c r="E209" s="89"/>
      <c r="F209" s="90">
        <f>AD209</f>
        <v>59000</v>
      </c>
      <c r="G209" s="91"/>
      <c r="H209" s="90">
        <f>AE209</f>
        <v>74000</v>
      </c>
      <c r="I209" s="157"/>
      <c r="J209" s="158"/>
      <c r="K209" s="159"/>
      <c r="M209" s="4"/>
      <c r="O209" s="90">
        <v>0</v>
      </c>
      <c r="P209" s="91"/>
      <c r="Q209" s="196">
        <v>0</v>
      </c>
      <c r="R209" s="157"/>
      <c r="S209" s="158"/>
      <c r="T209" s="159"/>
      <c r="Y209" s="208"/>
      <c r="Z209" s="208"/>
      <c r="AA209" s="46"/>
      <c r="AB209" s="17"/>
      <c r="AC209" s="17"/>
      <c r="AD209" s="208">
        <v>59000</v>
      </c>
      <c r="AE209" s="208">
        <v>74000</v>
      </c>
      <c r="AF209" s="74"/>
      <c r="AG209" s="105"/>
      <c r="AH209" s="17"/>
    </row>
    <row r="210" spans="1:34" ht="12.75">
      <c r="A210" s="87"/>
      <c r="B210" s="88"/>
      <c r="C210" s="148" t="s">
        <v>1819</v>
      </c>
      <c r="D210" s="89"/>
      <c r="E210" s="89"/>
      <c r="F210" s="90"/>
      <c r="G210" s="91">
        <f>SUM(F202:F208)</f>
        <v>5573000</v>
      </c>
      <c r="H210" s="90"/>
      <c r="I210" s="157">
        <f>SUM(H202:H208)</f>
        <v>3375100</v>
      </c>
      <c r="J210" s="158"/>
      <c r="K210" s="159"/>
      <c r="M210" s="4"/>
      <c r="O210" s="90"/>
      <c r="P210" s="91">
        <f>SUM(O202:O208)</f>
        <v>5241000</v>
      </c>
      <c r="Q210" s="90"/>
      <c r="R210" s="157">
        <f>SUM(Q202:Q208)</f>
        <v>3305100</v>
      </c>
      <c r="S210" s="158"/>
      <c r="T210" s="159"/>
      <c r="Y210" s="208"/>
      <c r="Z210" s="208"/>
      <c r="AA210" s="46"/>
      <c r="AB210" s="17"/>
      <c r="AC210" s="17"/>
      <c r="AD210" s="208"/>
      <c r="AE210" s="219"/>
      <c r="AF210" s="74"/>
      <c r="AG210" s="105"/>
      <c r="AH210" s="17"/>
    </row>
    <row r="211" spans="1:34" ht="12.75">
      <c r="A211" s="8">
        <v>40</v>
      </c>
      <c r="B211" s="16" t="s">
        <v>1216</v>
      </c>
      <c r="C211" t="s">
        <v>1532</v>
      </c>
      <c r="F211" s="6">
        <f>O211+AD211</f>
        <v>59000</v>
      </c>
      <c r="H211" s="26"/>
      <c r="I211" s="84"/>
      <c r="J211" s="74">
        <f>S211+AF211</f>
        <v>670</v>
      </c>
      <c r="K211" s="105" t="s">
        <v>406</v>
      </c>
      <c r="L211" s="30"/>
      <c r="M211" s="4"/>
      <c r="O211" s="6">
        <v>2000</v>
      </c>
      <c r="Q211" s="26"/>
      <c r="R211" s="84"/>
      <c r="S211" s="74">
        <v>200</v>
      </c>
      <c r="T211" s="105" t="s">
        <v>406</v>
      </c>
      <c r="Y211" s="208"/>
      <c r="Z211" s="208"/>
      <c r="AA211" s="46"/>
      <c r="AB211" s="17"/>
      <c r="AC211" s="17"/>
      <c r="AD211" s="208">
        <v>57000</v>
      </c>
      <c r="AE211" s="26"/>
      <c r="AF211" s="74">
        <v>470</v>
      </c>
      <c r="AG211" s="105" t="s">
        <v>406</v>
      </c>
      <c r="AH211" s="17"/>
    </row>
    <row r="212" spans="2:34" ht="12.75">
      <c r="B212" s="16" t="s">
        <v>1217</v>
      </c>
      <c r="C212" t="s">
        <v>1701</v>
      </c>
      <c r="F212" s="6">
        <v>0</v>
      </c>
      <c r="H212" s="26"/>
      <c r="I212" s="84"/>
      <c r="J212" s="197">
        <v>0</v>
      </c>
      <c r="K212" s="105" t="s">
        <v>406</v>
      </c>
      <c r="L212" s="30"/>
      <c r="M212" s="4"/>
      <c r="O212" s="6">
        <v>0</v>
      </c>
      <c r="Q212" s="26"/>
      <c r="R212" s="84"/>
      <c r="S212" s="197">
        <v>0</v>
      </c>
      <c r="T212" s="105" t="s">
        <v>406</v>
      </c>
      <c r="Y212" s="208"/>
      <c r="Z212" s="208"/>
      <c r="AA212" s="46"/>
      <c r="AB212" s="17"/>
      <c r="AC212" s="17"/>
      <c r="AD212" s="208"/>
      <c r="AE212" s="219"/>
      <c r="AF212" s="74"/>
      <c r="AG212" s="105"/>
      <c r="AH212" s="17"/>
    </row>
    <row r="213" spans="2:34" ht="12.75">
      <c r="B213" s="16" t="s">
        <v>1227</v>
      </c>
      <c r="C213" t="s">
        <v>1189</v>
      </c>
      <c r="F213" s="6">
        <v>514000</v>
      </c>
      <c r="H213" s="26"/>
      <c r="I213" s="84"/>
      <c r="J213" s="74">
        <v>4200</v>
      </c>
      <c r="K213" s="105" t="s">
        <v>406</v>
      </c>
      <c r="L213" s="30"/>
      <c r="M213" s="4"/>
      <c r="O213" s="6">
        <v>514000</v>
      </c>
      <c r="Q213" s="26"/>
      <c r="R213" s="84"/>
      <c r="S213" s="74">
        <v>4200</v>
      </c>
      <c r="T213" s="105" t="s">
        <v>406</v>
      </c>
      <c r="Y213" s="208"/>
      <c r="Z213" s="208"/>
      <c r="AA213" s="46"/>
      <c r="AB213" s="17"/>
      <c r="AC213" s="17"/>
      <c r="AD213" s="208"/>
      <c r="AE213" s="219"/>
      <c r="AF213" s="74"/>
      <c r="AG213" s="105"/>
      <c r="AH213" s="17"/>
    </row>
    <row r="214" spans="1:34" ht="12.75">
      <c r="A214" s="87"/>
      <c r="B214" s="88" t="s">
        <v>1142</v>
      </c>
      <c r="C214" s="89" t="s">
        <v>2383</v>
      </c>
      <c r="D214" s="89"/>
      <c r="E214" s="89"/>
      <c r="F214" s="190">
        <v>0</v>
      </c>
      <c r="G214" s="91"/>
      <c r="H214" s="101"/>
      <c r="I214" s="157"/>
      <c r="J214" s="189">
        <v>0</v>
      </c>
      <c r="K214" s="160"/>
      <c r="L214" s="30"/>
      <c r="M214" s="4"/>
      <c r="O214" s="190">
        <v>0</v>
      </c>
      <c r="P214" s="91"/>
      <c r="Q214" s="101"/>
      <c r="R214" s="157"/>
      <c r="S214" s="189">
        <v>0</v>
      </c>
      <c r="T214" s="160"/>
      <c r="Y214" s="208"/>
      <c r="Z214" s="208"/>
      <c r="AA214" s="46"/>
      <c r="AB214" s="17"/>
      <c r="AC214" s="17"/>
      <c r="AD214" s="208"/>
      <c r="AE214" s="219"/>
      <c r="AF214" s="74"/>
      <c r="AG214" s="105"/>
      <c r="AH214" s="17"/>
    </row>
    <row r="215" spans="2:34" ht="12.75">
      <c r="B215" s="16" t="s">
        <v>824</v>
      </c>
      <c r="C215" t="s">
        <v>1702</v>
      </c>
      <c r="F215" s="6">
        <v>10000</v>
      </c>
      <c r="H215" s="26"/>
      <c r="I215" s="84"/>
      <c r="J215" s="74">
        <v>100</v>
      </c>
      <c r="K215" s="105" t="s">
        <v>406</v>
      </c>
      <c r="L215" s="75"/>
      <c r="M215" s="4"/>
      <c r="O215" s="6">
        <v>10000</v>
      </c>
      <c r="Q215" s="26"/>
      <c r="R215" s="84"/>
      <c r="S215" s="74">
        <v>100</v>
      </c>
      <c r="T215" s="105" t="s">
        <v>406</v>
      </c>
      <c r="Y215" s="208"/>
      <c r="Z215" s="219"/>
      <c r="AA215" s="74"/>
      <c r="AB215" s="105"/>
      <c r="AC215" s="17"/>
      <c r="AD215" s="208"/>
      <c r="AE215" s="219"/>
      <c r="AF215" s="74"/>
      <c r="AG215" s="105"/>
      <c r="AH215" s="17"/>
    </row>
    <row r="216" spans="2:34" ht="12.75">
      <c r="B216" s="16" t="s">
        <v>825</v>
      </c>
      <c r="C216" t="s">
        <v>1703</v>
      </c>
      <c r="F216" s="6">
        <v>4000</v>
      </c>
      <c r="H216" s="26"/>
      <c r="I216" s="84"/>
      <c r="J216" s="74">
        <v>300</v>
      </c>
      <c r="K216" s="105" t="s">
        <v>406</v>
      </c>
      <c r="L216" s="30"/>
      <c r="M216" s="4"/>
      <c r="O216" s="6">
        <v>4000</v>
      </c>
      <c r="Q216" s="26"/>
      <c r="R216" s="84"/>
      <c r="S216" s="74">
        <v>300</v>
      </c>
      <c r="T216" s="105" t="s">
        <v>406</v>
      </c>
      <c r="Y216" s="208"/>
      <c r="Z216" s="219"/>
      <c r="AA216" s="74"/>
      <c r="AB216" s="105"/>
      <c r="AC216" s="17"/>
      <c r="AD216" s="208"/>
      <c r="AE216" s="219"/>
      <c r="AF216" s="74"/>
      <c r="AG216" s="105"/>
      <c r="AH216" s="17"/>
    </row>
    <row r="217" spans="1:34" ht="12.75">
      <c r="A217" s="71"/>
      <c r="B217" s="53" t="s">
        <v>1132</v>
      </c>
      <c r="C217" s="54" t="s">
        <v>1704</v>
      </c>
      <c r="D217" s="54"/>
      <c r="E217" s="54"/>
      <c r="F217" s="55"/>
      <c r="G217" s="56"/>
      <c r="H217" s="55"/>
      <c r="I217" s="152"/>
      <c r="J217" s="161"/>
      <c r="K217" s="154"/>
      <c r="L217" s="30"/>
      <c r="M217" s="4"/>
      <c r="O217" s="55"/>
      <c r="P217" s="56"/>
      <c r="Q217" s="55"/>
      <c r="R217" s="152"/>
      <c r="S217" s="161"/>
      <c r="T217" s="154"/>
      <c r="Y217" s="217"/>
      <c r="Z217" s="217"/>
      <c r="AA217" s="161"/>
      <c r="AB217" s="154"/>
      <c r="AC217" s="17"/>
      <c r="AD217" s="217"/>
      <c r="AE217" s="217"/>
      <c r="AF217" s="161"/>
      <c r="AG217" s="154"/>
      <c r="AH217" s="17"/>
    </row>
    <row r="218" spans="1:34" ht="12.75">
      <c r="A218" s="71"/>
      <c r="B218" s="53" t="s">
        <v>942</v>
      </c>
      <c r="C218" s="54" t="s">
        <v>1705</v>
      </c>
      <c r="D218" s="54"/>
      <c r="E218" s="54"/>
      <c r="F218" s="55"/>
      <c r="G218" s="56"/>
      <c r="H218" s="55"/>
      <c r="I218" s="152"/>
      <c r="J218" s="161"/>
      <c r="K218" s="154"/>
      <c r="L218" s="30"/>
      <c r="M218" s="4"/>
      <c r="O218" s="55"/>
      <c r="P218" s="56"/>
      <c r="Q218" s="55"/>
      <c r="R218" s="152"/>
      <c r="S218" s="161"/>
      <c r="T218" s="154"/>
      <c r="Y218" s="217"/>
      <c r="Z218" s="217"/>
      <c r="AA218" s="161"/>
      <c r="AB218" s="154"/>
      <c r="AC218" s="17"/>
      <c r="AD218" s="217"/>
      <c r="AE218" s="217"/>
      <c r="AF218" s="161"/>
      <c r="AG218" s="154"/>
      <c r="AH218" s="17"/>
    </row>
    <row r="219" spans="1:34" ht="12.75">
      <c r="A219" s="71"/>
      <c r="B219" s="53" t="s">
        <v>1711</v>
      </c>
      <c r="C219" s="54" t="s">
        <v>1706</v>
      </c>
      <c r="D219" s="54"/>
      <c r="E219" s="54"/>
      <c r="F219" s="55"/>
      <c r="G219" s="56"/>
      <c r="H219" s="55"/>
      <c r="I219" s="152"/>
      <c r="J219" s="161"/>
      <c r="K219" s="154"/>
      <c r="L219" s="30"/>
      <c r="M219" s="4"/>
      <c r="O219" s="55"/>
      <c r="P219" s="56"/>
      <c r="Q219" s="55"/>
      <c r="R219" s="152"/>
      <c r="S219" s="161"/>
      <c r="T219" s="154"/>
      <c r="Y219" s="217"/>
      <c r="Z219" s="217"/>
      <c r="AA219" s="161"/>
      <c r="AB219" s="154"/>
      <c r="AC219" s="17"/>
      <c r="AD219" s="217"/>
      <c r="AE219" s="217"/>
      <c r="AF219" s="161"/>
      <c r="AG219" s="154"/>
      <c r="AH219" s="17"/>
    </row>
    <row r="220" spans="1:34" ht="12.75">
      <c r="A220" s="71"/>
      <c r="B220" s="53" t="s">
        <v>1712</v>
      </c>
      <c r="C220" s="54" t="s">
        <v>1707</v>
      </c>
      <c r="D220" s="54"/>
      <c r="E220" s="54"/>
      <c r="F220" s="55"/>
      <c r="G220" s="56"/>
      <c r="H220" s="55"/>
      <c r="I220" s="152"/>
      <c r="J220" s="161"/>
      <c r="K220" s="154"/>
      <c r="L220" s="30"/>
      <c r="M220" s="4"/>
      <c r="O220" s="55"/>
      <c r="P220" s="56"/>
      <c r="Q220" s="55"/>
      <c r="R220" s="152"/>
      <c r="S220" s="161"/>
      <c r="T220" s="154"/>
      <c r="Y220" s="217"/>
      <c r="Z220" s="217"/>
      <c r="AA220" s="161"/>
      <c r="AB220" s="154"/>
      <c r="AC220" s="17"/>
      <c r="AD220" s="217"/>
      <c r="AE220" s="217"/>
      <c r="AF220" s="161"/>
      <c r="AG220" s="154"/>
      <c r="AH220" s="17"/>
    </row>
    <row r="221" spans="2:34" ht="12.75">
      <c r="B221" s="16" t="s">
        <v>280</v>
      </c>
      <c r="C221" s="13" t="s">
        <v>1820</v>
      </c>
      <c r="F221" s="6">
        <v>0</v>
      </c>
      <c r="H221" s="26"/>
      <c r="I221" s="84"/>
      <c r="J221" s="197">
        <v>0</v>
      </c>
      <c r="K221" s="105" t="s">
        <v>406</v>
      </c>
      <c r="L221" s="30"/>
      <c r="M221" s="4"/>
      <c r="O221" s="6">
        <v>0</v>
      </c>
      <c r="Q221" s="26"/>
      <c r="R221" s="84"/>
      <c r="S221" s="197">
        <v>0</v>
      </c>
      <c r="T221" s="105" t="s">
        <v>406</v>
      </c>
      <c r="Y221" s="208"/>
      <c r="Z221" s="219"/>
      <c r="AA221" s="74"/>
      <c r="AB221" s="105"/>
      <c r="AC221" s="17"/>
      <c r="AD221" s="208"/>
      <c r="AE221" s="219"/>
      <c r="AF221" s="74"/>
      <c r="AG221" s="105"/>
      <c r="AH221" s="17"/>
    </row>
    <row r="222" spans="2:34" ht="12.75">
      <c r="B222" s="16" t="s">
        <v>944</v>
      </c>
      <c r="C222" s="13" t="s">
        <v>1821</v>
      </c>
      <c r="F222" s="6">
        <v>46000</v>
      </c>
      <c r="H222" s="55"/>
      <c r="I222" s="84"/>
      <c r="J222" s="46"/>
      <c r="K222" s="17"/>
      <c r="L222" s="30"/>
      <c r="M222" s="4"/>
      <c r="O222" s="6">
        <v>46000</v>
      </c>
      <c r="Q222" s="55"/>
      <c r="R222" s="84"/>
      <c r="S222" s="46"/>
      <c r="T222" s="17"/>
      <c r="Y222" s="208"/>
      <c r="Z222" s="219"/>
      <c r="AA222" s="46"/>
      <c r="AB222" s="17"/>
      <c r="AC222" s="17"/>
      <c r="AD222" s="208"/>
      <c r="AE222" s="219"/>
      <c r="AF222" s="46"/>
      <c r="AG222" s="17"/>
      <c r="AH222" s="17"/>
    </row>
    <row r="223" spans="1:34" ht="12.75">
      <c r="A223" s="71"/>
      <c r="B223" s="53" t="s">
        <v>2385</v>
      </c>
      <c r="C223" s="54" t="s">
        <v>2384</v>
      </c>
      <c r="D223" s="54"/>
      <c r="E223" s="54"/>
      <c r="F223" s="55"/>
      <c r="G223" s="56"/>
      <c r="H223" s="55"/>
      <c r="I223" s="152"/>
      <c r="J223" s="153"/>
      <c r="K223" s="154"/>
      <c r="L223" s="30"/>
      <c r="M223" s="4"/>
      <c r="O223" s="55"/>
      <c r="P223" s="56"/>
      <c r="Q223" s="55"/>
      <c r="R223" s="152"/>
      <c r="S223" s="153"/>
      <c r="T223" s="154"/>
      <c r="Y223" s="217"/>
      <c r="Z223" s="217"/>
      <c r="AA223" s="153"/>
      <c r="AB223" s="154"/>
      <c r="AC223" s="17"/>
      <c r="AD223" s="217"/>
      <c r="AE223" s="217"/>
      <c r="AF223" s="153"/>
      <c r="AG223" s="154"/>
      <c r="AH223" s="17"/>
    </row>
    <row r="224" spans="2:34" ht="12.75">
      <c r="B224" s="16" t="s">
        <v>945</v>
      </c>
      <c r="C224" s="13" t="s">
        <v>1708</v>
      </c>
      <c r="F224" s="187">
        <v>0</v>
      </c>
      <c r="H224" s="187">
        <v>0</v>
      </c>
      <c r="I224" s="84"/>
      <c r="J224" s="46"/>
      <c r="K224" s="17"/>
      <c r="M224" s="4"/>
      <c r="O224" s="187">
        <v>0</v>
      </c>
      <c r="Q224" s="187">
        <v>0</v>
      </c>
      <c r="R224" s="84"/>
      <c r="S224" s="46"/>
      <c r="T224" s="17"/>
      <c r="Y224" s="208"/>
      <c r="Z224" s="208"/>
      <c r="AA224" s="46"/>
      <c r="AB224" s="17"/>
      <c r="AC224" s="17"/>
      <c r="AD224" s="208"/>
      <c r="AE224" s="208"/>
      <c r="AF224" s="46"/>
      <c r="AG224" s="17"/>
      <c r="AH224" s="17"/>
    </row>
    <row r="225" spans="2:34" ht="12.75">
      <c r="B225" s="16" t="s">
        <v>1713</v>
      </c>
      <c r="C225" s="13" t="s">
        <v>1709</v>
      </c>
      <c r="F225" s="187">
        <v>0</v>
      </c>
      <c r="H225" s="187">
        <v>0</v>
      </c>
      <c r="I225" s="84"/>
      <c r="J225" s="46"/>
      <c r="K225" s="17"/>
      <c r="L225" s="30"/>
      <c r="M225" s="4"/>
      <c r="O225" s="187">
        <v>0</v>
      </c>
      <c r="Q225" s="187">
        <v>0</v>
      </c>
      <c r="R225" s="84"/>
      <c r="S225" s="46"/>
      <c r="T225" s="17"/>
      <c r="Y225" s="208"/>
      <c r="Z225" s="219"/>
      <c r="AA225" s="46"/>
      <c r="AB225" s="17"/>
      <c r="AC225" s="17"/>
      <c r="AD225" s="208"/>
      <c r="AE225" s="219"/>
      <c r="AF225" s="46"/>
      <c r="AG225" s="17"/>
      <c r="AH225" s="17"/>
    </row>
    <row r="226" spans="3:34" ht="12.75">
      <c r="C226" s="1" t="s">
        <v>1538</v>
      </c>
      <c r="G226" s="57">
        <f>SUM(F211:F225)</f>
        <v>633000</v>
      </c>
      <c r="I226" s="84"/>
      <c r="J226" s="46"/>
      <c r="K226" s="17"/>
      <c r="M226" s="4"/>
      <c r="P226" s="57">
        <f>SUM(O211:O225)</f>
        <v>576000</v>
      </c>
      <c r="R226" s="84"/>
      <c r="S226" s="46"/>
      <c r="T226" s="17"/>
      <c r="Y226" s="208"/>
      <c r="Z226" s="208"/>
      <c r="AA226" s="46"/>
      <c r="AB226" s="17"/>
      <c r="AC226" s="17"/>
      <c r="AD226" s="208"/>
      <c r="AE226" s="208"/>
      <c r="AF226" s="46"/>
      <c r="AG226" s="17"/>
      <c r="AH226" s="17"/>
    </row>
    <row r="227" spans="3:34" ht="12.75">
      <c r="C227" s="15" t="s">
        <v>1710</v>
      </c>
      <c r="G227" s="58">
        <f>SUM(F10:F226)</f>
        <v>195097000</v>
      </c>
      <c r="I227" s="59"/>
      <c r="J227" s="46"/>
      <c r="K227" s="17"/>
      <c r="M227" s="4"/>
      <c r="P227" s="58">
        <f>SUM(O10:O226)</f>
        <v>128102000</v>
      </c>
      <c r="R227" s="58">
        <v>13735000</v>
      </c>
      <c r="S227" s="46"/>
      <c r="T227" s="17"/>
      <c r="Y227" s="208"/>
      <c r="Z227" s="208"/>
      <c r="AA227" s="46"/>
      <c r="AB227" s="17"/>
      <c r="AC227" s="17"/>
      <c r="AD227" s="208"/>
      <c r="AE227" s="208"/>
      <c r="AF227" s="46"/>
      <c r="AG227" s="17"/>
      <c r="AH227" s="17"/>
    </row>
    <row r="228" spans="2:34" ht="12.75">
      <c r="B228" s="15" t="s">
        <v>2386</v>
      </c>
      <c r="I228" s="84"/>
      <c r="J228" s="46"/>
      <c r="K228" s="17"/>
      <c r="M228" s="4"/>
      <c r="R228" s="84"/>
      <c r="S228" s="46"/>
      <c r="T228" s="17"/>
      <c r="Y228" s="208"/>
      <c r="Z228" s="208"/>
      <c r="AA228" s="46"/>
      <c r="AB228" s="17"/>
      <c r="AC228" s="17"/>
      <c r="AD228" s="208"/>
      <c r="AE228" s="208"/>
      <c r="AF228" s="46"/>
      <c r="AG228" s="17"/>
      <c r="AH228" s="17"/>
    </row>
    <row r="229" spans="1:34" ht="12.75">
      <c r="A229" s="8">
        <v>41</v>
      </c>
      <c r="B229" s="16" t="s">
        <v>1135</v>
      </c>
      <c r="C229" t="s">
        <v>1714</v>
      </c>
      <c r="F229" s="187">
        <v>0</v>
      </c>
      <c r="H229" s="187">
        <v>0</v>
      </c>
      <c r="I229" s="84"/>
      <c r="J229" s="46"/>
      <c r="K229" s="17"/>
      <c r="M229" s="4"/>
      <c r="O229" s="187">
        <v>0</v>
      </c>
      <c r="Q229" s="187">
        <v>0</v>
      </c>
      <c r="R229" s="84"/>
      <c r="S229" s="46"/>
      <c r="T229" s="17"/>
      <c r="Y229" s="208"/>
      <c r="Z229" s="208"/>
      <c r="AA229" s="46"/>
      <c r="AB229" s="17"/>
      <c r="AC229" s="17"/>
      <c r="AD229" s="208"/>
      <c r="AE229" s="208"/>
      <c r="AF229" s="46"/>
      <c r="AG229" s="17"/>
      <c r="AH229" s="17"/>
    </row>
    <row r="230" spans="2:34" ht="12.75">
      <c r="B230" s="16" t="s">
        <v>1141</v>
      </c>
      <c r="C230" t="s">
        <v>1715</v>
      </c>
      <c r="F230" s="187">
        <v>0</v>
      </c>
      <c r="H230" s="187">
        <v>0</v>
      </c>
      <c r="I230" s="84"/>
      <c r="J230" s="46"/>
      <c r="K230" s="17"/>
      <c r="M230" s="4"/>
      <c r="O230" s="187">
        <v>0</v>
      </c>
      <c r="Q230" s="187">
        <v>0</v>
      </c>
      <c r="R230" s="84"/>
      <c r="S230" s="46"/>
      <c r="T230" s="17"/>
      <c r="Y230" s="208"/>
      <c r="Z230" s="208"/>
      <c r="AA230" s="46"/>
      <c r="AB230" s="17"/>
      <c r="AC230" s="17"/>
      <c r="AD230" s="208"/>
      <c r="AE230" s="208"/>
      <c r="AF230" s="46"/>
      <c r="AG230" s="17"/>
      <c r="AH230" s="17"/>
    </row>
    <row r="231" spans="2:34" ht="12.75">
      <c r="B231" s="16" t="s">
        <v>965</v>
      </c>
      <c r="C231" t="s">
        <v>1716</v>
      </c>
      <c r="F231" s="187">
        <v>0</v>
      </c>
      <c r="H231" s="187">
        <v>0</v>
      </c>
      <c r="I231" s="84"/>
      <c r="J231" s="46"/>
      <c r="K231" s="17"/>
      <c r="M231" s="4"/>
      <c r="O231" s="187">
        <v>0</v>
      </c>
      <c r="Q231" s="187">
        <v>0</v>
      </c>
      <c r="R231" s="84"/>
      <c r="S231" s="46"/>
      <c r="T231" s="17"/>
      <c r="Y231" s="208"/>
      <c r="Z231" s="208"/>
      <c r="AA231" s="46"/>
      <c r="AB231" s="17"/>
      <c r="AC231" s="17"/>
      <c r="AD231" s="208"/>
      <c r="AE231" s="208"/>
      <c r="AF231" s="46"/>
      <c r="AG231" s="17"/>
      <c r="AH231" s="17"/>
    </row>
    <row r="232" spans="2:34" ht="12.75">
      <c r="B232" s="16" t="s">
        <v>976</v>
      </c>
      <c r="C232" t="s">
        <v>1722</v>
      </c>
      <c r="F232" s="187">
        <v>0</v>
      </c>
      <c r="H232" s="187">
        <v>0</v>
      </c>
      <c r="I232" s="84"/>
      <c r="J232" s="46"/>
      <c r="K232" s="17"/>
      <c r="M232" s="4"/>
      <c r="O232" s="187">
        <v>0</v>
      </c>
      <c r="Q232" s="187">
        <v>0</v>
      </c>
      <c r="R232" s="84"/>
      <c r="S232" s="46"/>
      <c r="T232" s="17"/>
      <c r="Y232" s="208"/>
      <c r="Z232" s="208"/>
      <c r="AA232" s="46"/>
      <c r="AB232" s="17"/>
      <c r="AC232" s="17"/>
      <c r="AD232" s="208"/>
      <c r="AE232" s="208"/>
      <c r="AF232" s="46"/>
      <c r="AG232" s="17"/>
      <c r="AH232" s="17"/>
    </row>
    <row r="233" spans="2:34" ht="12.75">
      <c r="B233" s="16" t="s">
        <v>977</v>
      </c>
      <c r="C233" t="s">
        <v>238</v>
      </c>
      <c r="F233" s="187">
        <v>0</v>
      </c>
      <c r="H233" s="187">
        <v>0</v>
      </c>
      <c r="I233" s="84"/>
      <c r="J233" s="46"/>
      <c r="K233" s="17"/>
      <c r="M233" s="4"/>
      <c r="O233" s="187">
        <v>0</v>
      </c>
      <c r="Q233" s="187">
        <v>0</v>
      </c>
      <c r="R233" s="84"/>
      <c r="S233" s="46"/>
      <c r="T233" s="17"/>
      <c r="Y233" s="208"/>
      <c r="Z233" s="208"/>
      <c r="AA233" s="46"/>
      <c r="AB233" s="17"/>
      <c r="AC233" s="17"/>
      <c r="AD233" s="208"/>
      <c r="AE233" s="208"/>
      <c r="AF233" s="46"/>
      <c r="AG233" s="17"/>
      <c r="AH233" s="17"/>
    </row>
    <row r="234" spans="2:34" ht="12.75">
      <c r="B234" s="16" t="s">
        <v>950</v>
      </c>
      <c r="C234" t="s">
        <v>1717</v>
      </c>
      <c r="F234" s="6">
        <f>O234+Y234</f>
        <v>1504000</v>
      </c>
      <c r="H234" s="6">
        <f>Q234+Z234</f>
        <v>1554300</v>
      </c>
      <c r="I234" s="84"/>
      <c r="J234" s="46"/>
      <c r="K234" s="17"/>
      <c r="M234" s="4"/>
      <c r="O234" s="6">
        <v>2000</v>
      </c>
      <c r="Q234" s="6">
        <v>1300</v>
      </c>
      <c r="R234" s="84"/>
      <c r="S234" s="46"/>
      <c r="T234" s="17"/>
      <c r="Y234" s="208">
        <v>1502000</v>
      </c>
      <c r="Z234" s="208">
        <v>1553000</v>
      </c>
      <c r="AA234" s="46"/>
      <c r="AB234" s="17"/>
      <c r="AC234" s="17"/>
      <c r="AD234" s="208"/>
      <c r="AE234" s="208"/>
      <c r="AF234" s="46"/>
      <c r="AG234" s="17"/>
      <c r="AH234" s="17"/>
    </row>
    <row r="235" spans="2:34" ht="12.75">
      <c r="B235" s="16" t="s">
        <v>952</v>
      </c>
      <c r="C235" t="s">
        <v>1718</v>
      </c>
      <c r="F235" s="6">
        <v>0</v>
      </c>
      <c r="H235" s="198">
        <v>0</v>
      </c>
      <c r="I235" s="84"/>
      <c r="J235" s="46"/>
      <c r="K235" s="17"/>
      <c r="M235" s="4"/>
      <c r="O235" s="6">
        <v>0</v>
      </c>
      <c r="Q235" s="198">
        <v>0</v>
      </c>
      <c r="R235" s="84"/>
      <c r="S235" s="46"/>
      <c r="T235" s="17"/>
      <c r="Y235" s="208"/>
      <c r="Z235" s="208"/>
      <c r="AA235" s="46"/>
      <c r="AB235" s="17"/>
      <c r="AC235" s="17"/>
      <c r="AD235" s="208"/>
      <c r="AE235" s="208"/>
      <c r="AF235" s="46"/>
      <c r="AG235" s="17"/>
      <c r="AH235" s="17"/>
    </row>
    <row r="236" spans="2:34" ht="12.75">
      <c r="B236" s="16">
        <v>4</v>
      </c>
      <c r="C236" t="s">
        <v>1719</v>
      </c>
      <c r="F236" s="6">
        <v>1000</v>
      </c>
      <c r="H236" s="6">
        <v>300</v>
      </c>
      <c r="I236" s="84"/>
      <c r="J236" s="46"/>
      <c r="K236" s="17"/>
      <c r="M236" s="4"/>
      <c r="O236" s="6">
        <v>1000</v>
      </c>
      <c r="Q236" s="6">
        <v>300</v>
      </c>
      <c r="R236" s="84"/>
      <c r="S236" s="46"/>
      <c r="T236" s="17"/>
      <c r="Y236" s="208"/>
      <c r="Z236" s="208"/>
      <c r="AA236" s="46"/>
      <c r="AB236" s="17"/>
      <c r="AC236" s="17"/>
      <c r="AD236" s="208"/>
      <c r="AE236" s="208"/>
      <c r="AF236" s="46"/>
      <c r="AG236" s="17"/>
      <c r="AH236" s="17"/>
    </row>
    <row r="237" spans="3:34" ht="12.75">
      <c r="C237" s="1" t="s">
        <v>1720</v>
      </c>
      <c r="G237" s="57">
        <f>SUM(F229:F236)</f>
        <v>1505000</v>
      </c>
      <c r="I237" s="84">
        <f>SUM(H229:H236)</f>
        <v>1554600</v>
      </c>
      <c r="J237" s="46"/>
      <c r="K237" s="17"/>
      <c r="M237" s="4"/>
      <c r="P237" s="57">
        <f>SUM(O229:O236)</f>
        <v>3000</v>
      </c>
      <c r="R237" s="84">
        <f>SUM(Q229:Q236)</f>
        <v>1600</v>
      </c>
      <c r="S237" s="46"/>
      <c r="T237" s="17"/>
      <c r="Y237" s="208"/>
      <c r="Z237" s="208"/>
      <c r="AA237" s="46"/>
      <c r="AB237" s="17"/>
      <c r="AC237" s="17"/>
      <c r="AD237" s="208"/>
      <c r="AE237" s="208"/>
      <c r="AF237" s="46"/>
      <c r="AG237" s="17"/>
      <c r="AH237" s="17"/>
    </row>
    <row r="238" spans="1:34" ht="12.75">
      <c r="A238" s="8">
        <v>42</v>
      </c>
      <c r="C238" t="s">
        <v>1721</v>
      </c>
      <c r="F238" s="6">
        <v>219000</v>
      </c>
      <c r="H238" s="6">
        <v>71000</v>
      </c>
      <c r="I238" s="84"/>
      <c r="J238" s="46"/>
      <c r="K238" s="17"/>
      <c r="M238" s="4"/>
      <c r="O238" s="6">
        <v>219000</v>
      </c>
      <c r="Q238" s="6">
        <v>71000</v>
      </c>
      <c r="R238" s="84"/>
      <c r="S238" s="46"/>
      <c r="T238" s="17"/>
      <c r="Y238" s="208"/>
      <c r="Z238" s="208"/>
      <c r="AA238" s="46"/>
      <c r="AB238" s="17"/>
      <c r="AC238" s="17"/>
      <c r="AD238" s="208"/>
      <c r="AE238" s="208"/>
      <c r="AF238" s="46"/>
      <c r="AG238" s="17"/>
      <c r="AH238" s="17"/>
    </row>
    <row r="239" spans="1:34" ht="12.75">
      <c r="A239" s="8">
        <v>43</v>
      </c>
      <c r="B239" s="16" t="s">
        <v>299</v>
      </c>
      <c r="C239" t="s">
        <v>1822</v>
      </c>
      <c r="F239" s="6">
        <v>317000</v>
      </c>
      <c r="H239" s="6">
        <v>3900</v>
      </c>
      <c r="I239" s="84"/>
      <c r="J239" s="46"/>
      <c r="K239" s="17"/>
      <c r="M239" s="4"/>
      <c r="O239" s="6">
        <v>317000</v>
      </c>
      <c r="Q239" s="6">
        <v>3900</v>
      </c>
      <c r="R239" s="84"/>
      <c r="S239" s="46"/>
      <c r="T239" s="17"/>
      <c r="Y239" s="208"/>
      <c r="Z239" s="208"/>
      <c r="AA239" s="46"/>
      <c r="AB239" s="17"/>
      <c r="AC239" s="17"/>
      <c r="AD239" s="208"/>
      <c r="AE239" s="208"/>
      <c r="AF239" s="46"/>
      <c r="AG239" s="17"/>
      <c r="AH239" s="17"/>
    </row>
    <row r="240" spans="1:34" ht="12.75">
      <c r="A240" s="71"/>
      <c r="B240" s="53" t="s">
        <v>1141</v>
      </c>
      <c r="C240" s="54" t="s">
        <v>239</v>
      </c>
      <c r="D240" s="54"/>
      <c r="E240" s="54"/>
      <c r="F240" s="55"/>
      <c r="G240" s="56"/>
      <c r="H240" s="55"/>
      <c r="I240" s="152"/>
      <c r="J240" s="153"/>
      <c r="K240" s="154"/>
      <c r="M240" s="4"/>
      <c r="O240" s="55"/>
      <c r="P240" s="56"/>
      <c r="Q240" s="55"/>
      <c r="R240" s="152"/>
      <c r="S240" s="153"/>
      <c r="T240" s="154"/>
      <c r="Y240" s="217"/>
      <c r="Z240" s="217"/>
      <c r="AA240" s="153"/>
      <c r="AB240" s="154"/>
      <c r="AC240" s="17"/>
      <c r="AD240" s="217"/>
      <c r="AE240" s="217"/>
      <c r="AF240" s="153"/>
      <c r="AG240" s="154"/>
      <c r="AH240" s="17"/>
    </row>
    <row r="241" spans="2:34" ht="12.75">
      <c r="B241" s="16" t="s">
        <v>976</v>
      </c>
      <c r="C241" t="s">
        <v>1823</v>
      </c>
      <c r="F241" s="6">
        <v>49000</v>
      </c>
      <c r="H241" s="6">
        <v>5300</v>
      </c>
      <c r="I241" s="84"/>
      <c r="J241" s="46"/>
      <c r="K241" s="17"/>
      <c r="M241" s="4"/>
      <c r="O241" s="6">
        <v>49000</v>
      </c>
      <c r="Q241" s="6">
        <v>5300</v>
      </c>
      <c r="R241" s="84"/>
      <c r="S241" s="46"/>
      <c r="T241" s="17"/>
      <c r="Y241" s="208"/>
      <c r="Z241" s="208"/>
      <c r="AA241" s="46"/>
      <c r="AB241" s="17"/>
      <c r="AC241" s="17"/>
      <c r="AD241" s="208"/>
      <c r="AE241" s="208"/>
      <c r="AF241" s="46"/>
      <c r="AG241" s="17"/>
      <c r="AH241" s="17"/>
    </row>
    <row r="242" spans="2:34" ht="12.75">
      <c r="B242" s="16" t="s">
        <v>977</v>
      </c>
      <c r="C242" s="13" t="s">
        <v>240</v>
      </c>
      <c r="F242" s="6">
        <v>61000</v>
      </c>
      <c r="H242" s="6">
        <v>1800</v>
      </c>
      <c r="I242" s="84"/>
      <c r="J242" s="46"/>
      <c r="K242" s="17"/>
      <c r="M242" s="4"/>
      <c r="O242" s="6">
        <v>61000</v>
      </c>
      <c r="Q242" s="6">
        <v>1800</v>
      </c>
      <c r="R242" s="84"/>
      <c r="S242" s="46"/>
      <c r="T242" s="17"/>
      <c r="Y242" s="208"/>
      <c r="Z242" s="208"/>
      <c r="AA242" s="46"/>
      <c r="AB242" s="17"/>
      <c r="AC242" s="17"/>
      <c r="AD242" s="208"/>
      <c r="AE242" s="208"/>
      <c r="AF242" s="46"/>
      <c r="AG242" s="17"/>
      <c r="AH242" s="17"/>
    </row>
    <row r="243" spans="1:34" ht="12.75">
      <c r="A243" s="8">
        <v>44</v>
      </c>
      <c r="B243" s="16" t="s">
        <v>1216</v>
      </c>
      <c r="C243" s="13" t="s">
        <v>1194</v>
      </c>
      <c r="F243" s="6">
        <v>5000</v>
      </c>
      <c r="H243" s="6">
        <v>1500</v>
      </c>
      <c r="I243" s="84"/>
      <c r="J243" s="46"/>
      <c r="K243" s="17"/>
      <c r="M243" s="4"/>
      <c r="O243" s="6">
        <v>5000</v>
      </c>
      <c r="Q243" s="6">
        <v>1500</v>
      </c>
      <c r="R243" s="84"/>
      <c r="S243" s="46"/>
      <c r="T243" s="17"/>
      <c r="Y243" s="208"/>
      <c r="Z243" s="208"/>
      <c r="AA243" s="46"/>
      <c r="AB243" s="17"/>
      <c r="AC243" s="17"/>
      <c r="AD243" s="208"/>
      <c r="AE243" s="208"/>
      <c r="AF243" s="46"/>
      <c r="AG243" s="17"/>
      <c r="AH243" s="17"/>
    </row>
    <row r="244" spans="2:34" ht="12.75">
      <c r="B244" s="16" t="s">
        <v>1217</v>
      </c>
      <c r="C244" s="13" t="s">
        <v>1526</v>
      </c>
      <c r="F244" s="6">
        <v>2000</v>
      </c>
      <c r="H244" s="6">
        <v>200</v>
      </c>
      <c r="I244" s="84"/>
      <c r="J244" s="46"/>
      <c r="K244" s="17"/>
      <c r="M244" s="4"/>
      <c r="O244" s="6">
        <v>2000</v>
      </c>
      <c r="Q244" s="6">
        <v>200</v>
      </c>
      <c r="R244" s="84"/>
      <c r="S244" s="46"/>
      <c r="T244" s="17"/>
      <c r="Y244" s="208"/>
      <c r="Z244" s="208"/>
      <c r="AA244" s="46"/>
      <c r="AB244" s="17"/>
      <c r="AC244" s="17"/>
      <c r="AD244" s="208"/>
      <c r="AE244" s="208"/>
      <c r="AF244" s="46"/>
      <c r="AG244" s="17"/>
      <c r="AH244" s="17"/>
    </row>
    <row r="245" spans="2:34" ht="12.75">
      <c r="B245" s="16" t="s">
        <v>1227</v>
      </c>
      <c r="C245" s="13" t="s">
        <v>241</v>
      </c>
      <c r="F245" s="6">
        <v>0</v>
      </c>
      <c r="H245" s="198">
        <v>0</v>
      </c>
      <c r="I245" s="84"/>
      <c r="J245" s="46"/>
      <c r="K245" s="17"/>
      <c r="M245" s="4"/>
      <c r="O245" s="6">
        <v>0</v>
      </c>
      <c r="Q245" s="198">
        <v>0</v>
      </c>
      <c r="R245" s="84"/>
      <c r="S245" s="46"/>
      <c r="T245" s="17"/>
      <c r="Y245" s="208"/>
      <c r="Z245" s="208"/>
      <c r="AA245" s="46"/>
      <c r="AB245" s="17"/>
      <c r="AC245" s="17"/>
      <c r="AD245" s="208"/>
      <c r="AE245" s="208"/>
      <c r="AF245" s="46"/>
      <c r="AG245" s="17"/>
      <c r="AH245" s="17"/>
    </row>
    <row r="246" spans="2:34" ht="12.75">
      <c r="B246" s="16" t="s">
        <v>824</v>
      </c>
      <c r="C246" s="13" t="s">
        <v>2387</v>
      </c>
      <c r="F246" s="6">
        <v>691000</v>
      </c>
      <c r="H246" s="6">
        <v>1400</v>
      </c>
      <c r="I246" s="84"/>
      <c r="J246" s="46"/>
      <c r="K246" s="17"/>
      <c r="M246" s="4"/>
      <c r="O246" s="6">
        <v>691000</v>
      </c>
      <c r="Q246" s="6">
        <v>1400</v>
      </c>
      <c r="R246" s="84"/>
      <c r="S246" s="46"/>
      <c r="T246" s="17"/>
      <c r="Y246" s="208"/>
      <c r="Z246" s="208"/>
      <c r="AA246" s="46"/>
      <c r="AB246" s="17"/>
      <c r="AC246" s="17"/>
      <c r="AD246" s="208"/>
      <c r="AE246" s="208"/>
      <c r="AF246" s="46"/>
      <c r="AG246" s="17"/>
      <c r="AH246" s="17"/>
    </row>
    <row r="247" spans="1:34" ht="12.75">
      <c r="A247" s="71"/>
      <c r="B247" s="53" t="s">
        <v>825</v>
      </c>
      <c r="C247" s="54" t="s">
        <v>242</v>
      </c>
      <c r="D247" s="54"/>
      <c r="E247" s="54"/>
      <c r="F247" s="55"/>
      <c r="G247" s="56"/>
      <c r="H247" s="55"/>
      <c r="I247" s="152"/>
      <c r="J247" s="153"/>
      <c r="K247" s="154"/>
      <c r="M247" s="4"/>
      <c r="O247" s="55"/>
      <c r="P247" s="56"/>
      <c r="Q247" s="55"/>
      <c r="R247" s="152"/>
      <c r="S247" s="153"/>
      <c r="T247" s="154"/>
      <c r="Y247" s="217"/>
      <c r="Z247" s="217"/>
      <c r="AA247" s="153"/>
      <c r="AB247" s="154"/>
      <c r="AC247" s="17"/>
      <c r="AD247" s="217"/>
      <c r="AE247" s="217"/>
      <c r="AF247" s="153"/>
      <c r="AG247" s="154"/>
      <c r="AH247" s="17"/>
    </row>
    <row r="248" spans="1:34" ht="12.75">
      <c r="A248" s="71"/>
      <c r="B248" s="53" t="s">
        <v>1132</v>
      </c>
      <c r="C248" s="54" t="s">
        <v>243</v>
      </c>
      <c r="D248" s="54"/>
      <c r="E248" s="54"/>
      <c r="F248" s="55"/>
      <c r="G248" s="56"/>
      <c r="H248" s="55"/>
      <c r="I248" s="152"/>
      <c r="J248" s="153"/>
      <c r="K248" s="154"/>
      <c r="M248" s="4"/>
      <c r="O248" s="55"/>
      <c r="P248" s="56"/>
      <c r="Q248" s="55"/>
      <c r="R248" s="152"/>
      <c r="S248" s="153"/>
      <c r="T248" s="154"/>
      <c r="Y248" s="217"/>
      <c r="Z248" s="217"/>
      <c r="AA248" s="153"/>
      <c r="AB248" s="154"/>
      <c r="AC248" s="17"/>
      <c r="AD248" s="217"/>
      <c r="AE248" s="217"/>
      <c r="AF248" s="153"/>
      <c r="AG248" s="154"/>
      <c r="AH248" s="17"/>
    </row>
    <row r="249" spans="1:34" ht="12.75">
      <c r="A249" s="71"/>
      <c r="B249" s="53" t="s">
        <v>942</v>
      </c>
      <c r="C249" s="54" t="s">
        <v>244</v>
      </c>
      <c r="D249" s="54"/>
      <c r="E249" s="54"/>
      <c r="F249" s="55"/>
      <c r="G249" s="56"/>
      <c r="H249" s="55"/>
      <c r="I249" s="152"/>
      <c r="J249" s="153"/>
      <c r="K249" s="154"/>
      <c r="M249" s="4"/>
      <c r="O249" s="55"/>
      <c r="P249" s="56"/>
      <c r="Q249" s="55"/>
      <c r="R249" s="152"/>
      <c r="S249" s="153"/>
      <c r="T249" s="154"/>
      <c r="Y249" s="217"/>
      <c r="Z249" s="217"/>
      <c r="AA249" s="153"/>
      <c r="AB249" s="154"/>
      <c r="AC249" s="17"/>
      <c r="AD249" s="217"/>
      <c r="AE249" s="217"/>
      <c r="AF249" s="153"/>
      <c r="AG249" s="154"/>
      <c r="AH249" s="17"/>
    </row>
    <row r="250" spans="2:34" ht="12.75">
      <c r="B250" s="16" t="s">
        <v>1824</v>
      </c>
      <c r="C250" s="13" t="s">
        <v>1825</v>
      </c>
      <c r="F250" s="6">
        <v>164000</v>
      </c>
      <c r="H250" s="6">
        <v>700</v>
      </c>
      <c r="I250" s="84"/>
      <c r="J250" s="46"/>
      <c r="K250" s="17"/>
      <c r="M250" s="4"/>
      <c r="O250" s="6">
        <v>164000</v>
      </c>
      <c r="Q250" s="6">
        <v>700</v>
      </c>
      <c r="R250" s="84"/>
      <c r="S250" s="46"/>
      <c r="T250" s="17"/>
      <c r="Y250" s="208"/>
      <c r="Z250" s="208"/>
      <c r="AA250" s="46"/>
      <c r="AB250" s="17"/>
      <c r="AC250" s="17"/>
      <c r="AD250" s="208"/>
      <c r="AE250" s="208"/>
      <c r="AF250" s="46"/>
      <c r="AG250" s="17"/>
      <c r="AH250" s="17"/>
    </row>
    <row r="251" spans="3:34" ht="12.75">
      <c r="C251" s="1" t="s">
        <v>245</v>
      </c>
      <c r="G251" s="57">
        <f>SUM(F243:F250)</f>
        <v>862000</v>
      </c>
      <c r="I251" s="84">
        <f>SUM(H243:H250)</f>
        <v>3800</v>
      </c>
      <c r="J251" s="46"/>
      <c r="K251" s="17"/>
      <c r="M251" s="4"/>
      <c r="P251" s="57">
        <f>SUM(O243:O250)</f>
        <v>862000</v>
      </c>
      <c r="R251" s="84">
        <f>SUM(Q243:Q250)</f>
        <v>3800</v>
      </c>
      <c r="S251" s="46"/>
      <c r="T251" s="17"/>
      <c r="Y251" s="208"/>
      <c r="Z251" s="208"/>
      <c r="AA251" s="46"/>
      <c r="AB251" s="17"/>
      <c r="AC251" s="17"/>
      <c r="AD251" s="208"/>
      <c r="AE251" s="208"/>
      <c r="AF251" s="46"/>
      <c r="AG251" s="17"/>
      <c r="AH251" s="17"/>
    </row>
    <row r="252" spans="1:34" ht="12.75">
      <c r="A252" s="8">
        <v>45</v>
      </c>
      <c r="B252" s="16">
        <v>1</v>
      </c>
      <c r="C252" s="13" t="s">
        <v>360</v>
      </c>
      <c r="F252" s="6">
        <v>34000</v>
      </c>
      <c r="H252" s="6">
        <v>400</v>
      </c>
      <c r="I252" s="84"/>
      <c r="J252" s="46"/>
      <c r="K252" s="17"/>
      <c r="M252" s="4"/>
      <c r="O252" s="6">
        <v>34000</v>
      </c>
      <c r="Q252" s="6">
        <v>400</v>
      </c>
      <c r="R252" s="84"/>
      <c r="S252" s="46"/>
      <c r="T252" s="17"/>
      <c r="Y252" s="208"/>
      <c r="Z252" s="208"/>
      <c r="AA252" s="46"/>
      <c r="AB252" s="17"/>
      <c r="AC252" s="17"/>
      <c r="AD252" s="208"/>
      <c r="AE252" s="208"/>
      <c r="AF252" s="46"/>
      <c r="AG252" s="17"/>
      <c r="AH252" s="17"/>
    </row>
    <row r="253" spans="2:34" ht="12.75">
      <c r="B253" s="16" t="s">
        <v>976</v>
      </c>
      <c r="C253" s="13" t="s">
        <v>1826</v>
      </c>
      <c r="F253" s="6">
        <v>4000</v>
      </c>
      <c r="H253" s="6">
        <v>400</v>
      </c>
      <c r="I253" s="84"/>
      <c r="J253" s="46"/>
      <c r="K253" s="17"/>
      <c r="M253" s="4"/>
      <c r="O253" s="6">
        <v>4000</v>
      </c>
      <c r="Q253" s="6">
        <v>400</v>
      </c>
      <c r="R253" s="84"/>
      <c r="S253" s="46"/>
      <c r="T253" s="17"/>
      <c r="Y253" s="208"/>
      <c r="Z253" s="208"/>
      <c r="AA253" s="46"/>
      <c r="AB253" s="17"/>
      <c r="AC253" s="17"/>
      <c r="AD253" s="208"/>
      <c r="AE253" s="208"/>
      <c r="AF253" s="46"/>
      <c r="AG253" s="17"/>
      <c r="AH253" s="17"/>
    </row>
    <row r="254" spans="2:34" ht="12.75">
      <c r="B254" s="16" t="s">
        <v>977</v>
      </c>
      <c r="C254" s="13" t="s">
        <v>365</v>
      </c>
      <c r="F254" s="6">
        <v>0</v>
      </c>
      <c r="H254" s="198">
        <v>0</v>
      </c>
      <c r="I254" s="84"/>
      <c r="J254" s="46"/>
      <c r="K254" s="17"/>
      <c r="M254" s="4"/>
      <c r="O254" s="6">
        <v>0</v>
      </c>
      <c r="Q254" s="198">
        <v>0</v>
      </c>
      <c r="R254" s="84"/>
      <c r="S254" s="46"/>
      <c r="T254" s="17"/>
      <c r="Y254" s="208"/>
      <c r="Z254" s="208"/>
      <c r="AA254" s="46"/>
      <c r="AB254" s="17"/>
      <c r="AC254" s="17"/>
      <c r="AD254" s="208"/>
      <c r="AE254" s="208"/>
      <c r="AF254" s="46"/>
      <c r="AG254" s="17"/>
      <c r="AH254" s="17"/>
    </row>
    <row r="255" spans="1:34" ht="12.75">
      <c r="A255" s="8">
        <v>46</v>
      </c>
      <c r="B255" s="16">
        <v>1</v>
      </c>
      <c r="C255" s="13" t="s">
        <v>361</v>
      </c>
      <c r="F255" s="6">
        <v>10000</v>
      </c>
      <c r="H255" s="198">
        <v>0</v>
      </c>
      <c r="I255" s="84"/>
      <c r="J255" s="46"/>
      <c r="K255" s="17"/>
      <c r="M255" s="4"/>
      <c r="O255" s="6">
        <v>10000</v>
      </c>
      <c r="Q255" s="198">
        <v>0</v>
      </c>
      <c r="R255" s="84"/>
      <c r="S255" s="46"/>
      <c r="T255" s="17"/>
      <c r="Y255" s="208"/>
      <c r="Z255" s="208"/>
      <c r="AA255" s="46"/>
      <c r="AB255" s="17"/>
      <c r="AC255" s="17"/>
      <c r="AD255" s="208"/>
      <c r="AE255" s="208"/>
      <c r="AF255" s="46"/>
      <c r="AG255" s="17"/>
      <c r="AH255" s="17"/>
    </row>
    <row r="256" spans="2:34" ht="12.75">
      <c r="B256" s="16" t="s">
        <v>976</v>
      </c>
      <c r="C256" s="13" t="s">
        <v>1827</v>
      </c>
      <c r="F256" s="6">
        <v>70000</v>
      </c>
      <c r="H256" s="6">
        <v>2000</v>
      </c>
      <c r="I256" s="84"/>
      <c r="J256" s="46"/>
      <c r="K256" s="17"/>
      <c r="M256" s="4"/>
      <c r="O256" s="6">
        <v>70000</v>
      </c>
      <c r="Q256" s="6">
        <v>2000</v>
      </c>
      <c r="R256" s="84"/>
      <c r="S256" s="46"/>
      <c r="T256" s="17"/>
      <c r="Y256" s="208"/>
      <c r="Z256" s="208"/>
      <c r="AA256" s="46"/>
      <c r="AB256" s="17"/>
      <c r="AC256" s="17"/>
      <c r="AD256" s="208"/>
      <c r="AE256" s="208"/>
      <c r="AF256" s="46"/>
      <c r="AG256" s="17"/>
      <c r="AH256" s="17"/>
    </row>
    <row r="257" spans="2:34" ht="12.75">
      <c r="B257" s="16" t="s">
        <v>977</v>
      </c>
      <c r="C257" s="13" t="s">
        <v>366</v>
      </c>
      <c r="F257" s="6">
        <v>1000</v>
      </c>
      <c r="H257" s="198">
        <v>0</v>
      </c>
      <c r="I257" s="84"/>
      <c r="J257" s="46"/>
      <c r="K257" s="17"/>
      <c r="M257" s="4"/>
      <c r="O257" s="6">
        <v>1000</v>
      </c>
      <c r="Q257" s="198">
        <v>0</v>
      </c>
      <c r="R257" s="84"/>
      <c r="S257" s="46"/>
      <c r="T257" s="17"/>
      <c r="Y257" s="208"/>
      <c r="Z257" s="208"/>
      <c r="AA257" s="46"/>
      <c r="AB257" s="17"/>
      <c r="AC257" s="17"/>
      <c r="AD257" s="208"/>
      <c r="AE257" s="208"/>
      <c r="AF257" s="46"/>
      <c r="AG257" s="17"/>
      <c r="AH257" s="17"/>
    </row>
    <row r="258" spans="3:34" ht="12.75">
      <c r="C258" s="1" t="s">
        <v>2388</v>
      </c>
      <c r="G258" s="57">
        <f>SUM(F252:F257)</f>
        <v>119000</v>
      </c>
      <c r="I258" s="84">
        <f>SUM(H252:H257)</f>
        <v>2800</v>
      </c>
      <c r="J258" s="46"/>
      <c r="K258" s="17"/>
      <c r="M258" s="4"/>
      <c r="P258" s="57">
        <f>SUM(O252:O257)</f>
        <v>119000</v>
      </c>
      <c r="R258" s="84">
        <f>SUM(Q252:Q257)</f>
        <v>2800</v>
      </c>
      <c r="S258" s="46"/>
      <c r="T258" s="17"/>
      <c r="Y258" s="208"/>
      <c r="Z258" s="208"/>
      <c r="AA258" s="46"/>
      <c r="AB258" s="17"/>
      <c r="AC258" s="17"/>
      <c r="AD258" s="208"/>
      <c r="AE258" s="208"/>
      <c r="AF258" s="46"/>
      <c r="AG258" s="17"/>
      <c r="AH258" s="17"/>
    </row>
    <row r="259" spans="1:34" ht="12.75">
      <c r="A259" s="8">
        <v>47</v>
      </c>
      <c r="C259" s="13" t="s">
        <v>367</v>
      </c>
      <c r="F259" s="6">
        <v>9000</v>
      </c>
      <c r="H259" s="198">
        <v>0</v>
      </c>
      <c r="I259" s="84"/>
      <c r="J259" s="46"/>
      <c r="K259" s="17"/>
      <c r="M259" s="4"/>
      <c r="O259" s="6">
        <v>9000</v>
      </c>
      <c r="Q259" s="198">
        <v>0</v>
      </c>
      <c r="R259" s="84"/>
      <c r="S259" s="46"/>
      <c r="T259" s="17"/>
      <c r="Y259" s="208"/>
      <c r="Z259" s="208"/>
      <c r="AA259" s="46"/>
      <c r="AB259" s="17"/>
      <c r="AC259" s="17"/>
      <c r="AD259" s="208"/>
      <c r="AE259" s="208"/>
      <c r="AF259" s="46"/>
      <c r="AG259" s="17"/>
      <c r="AH259" s="17"/>
    </row>
    <row r="260" spans="1:34" ht="12.75">
      <c r="A260" s="8">
        <v>48</v>
      </c>
      <c r="C260" s="13" t="s">
        <v>1828</v>
      </c>
      <c r="F260" s="6">
        <v>2000</v>
      </c>
      <c r="H260" s="6">
        <v>100</v>
      </c>
      <c r="I260" s="84"/>
      <c r="J260" s="46"/>
      <c r="K260" s="17"/>
      <c r="M260" s="4"/>
      <c r="O260" s="6">
        <v>2000</v>
      </c>
      <c r="Q260" s="6">
        <v>100</v>
      </c>
      <c r="R260" s="84"/>
      <c r="S260" s="46"/>
      <c r="T260" s="17"/>
      <c r="Y260" s="208"/>
      <c r="Z260" s="208"/>
      <c r="AA260" s="46"/>
      <c r="AB260" s="17"/>
      <c r="AC260" s="17"/>
      <c r="AD260" s="208"/>
      <c r="AE260" s="208"/>
      <c r="AF260" s="46"/>
      <c r="AG260" s="17"/>
      <c r="AH260" s="17"/>
    </row>
    <row r="261" spans="1:34" ht="12.75">
      <c r="A261" s="8">
        <v>49</v>
      </c>
      <c r="B261" s="16">
        <v>1</v>
      </c>
      <c r="C261" s="13" t="s">
        <v>362</v>
      </c>
      <c r="F261" s="6">
        <v>0</v>
      </c>
      <c r="H261" s="198">
        <v>0</v>
      </c>
      <c r="I261" s="84"/>
      <c r="J261" s="46"/>
      <c r="K261" s="17"/>
      <c r="M261" s="4"/>
      <c r="O261" s="6">
        <v>0</v>
      </c>
      <c r="Q261" s="198">
        <v>0</v>
      </c>
      <c r="R261" s="84"/>
      <c r="S261" s="46"/>
      <c r="T261" s="17"/>
      <c r="Y261" s="208"/>
      <c r="Z261" s="208"/>
      <c r="AA261" s="46"/>
      <c r="AB261" s="17"/>
      <c r="AC261" s="17"/>
      <c r="AD261" s="208"/>
      <c r="AE261" s="208"/>
      <c r="AF261" s="46"/>
      <c r="AG261" s="17"/>
      <c r="AH261" s="17"/>
    </row>
    <row r="262" spans="2:34" ht="12.75">
      <c r="B262" s="16" t="s">
        <v>284</v>
      </c>
      <c r="C262" s="13" t="s">
        <v>1829</v>
      </c>
      <c r="F262" s="6">
        <v>261000</v>
      </c>
      <c r="H262" s="6">
        <v>3400</v>
      </c>
      <c r="I262" s="84"/>
      <c r="J262" s="46"/>
      <c r="K262" s="17"/>
      <c r="M262" s="4"/>
      <c r="O262" s="6">
        <v>261000</v>
      </c>
      <c r="Q262" s="6">
        <v>3400</v>
      </c>
      <c r="R262" s="84"/>
      <c r="S262" s="46"/>
      <c r="T262" s="17"/>
      <c r="Y262" s="208"/>
      <c r="Z262" s="208"/>
      <c r="AA262" s="46"/>
      <c r="AB262" s="17"/>
      <c r="AC262" s="17"/>
      <c r="AD262" s="208"/>
      <c r="AE262" s="208"/>
      <c r="AF262" s="46"/>
      <c r="AG262" s="17"/>
      <c r="AH262" s="17"/>
    </row>
    <row r="263" spans="1:34" ht="12.75">
      <c r="A263" s="71"/>
      <c r="B263" s="53" t="s">
        <v>368</v>
      </c>
      <c r="C263" s="54"/>
      <c r="D263" s="54" t="s">
        <v>2389</v>
      </c>
      <c r="E263" s="54"/>
      <c r="F263" s="55"/>
      <c r="G263" s="56"/>
      <c r="H263" s="55"/>
      <c r="I263" s="152"/>
      <c r="J263" s="153"/>
      <c r="K263" s="154"/>
      <c r="M263" s="4"/>
      <c r="O263" s="55"/>
      <c r="P263" s="56"/>
      <c r="Q263" s="55"/>
      <c r="R263" s="152"/>
      <c r="S263" s="153"/>
      <c r="T263" s="154"/>
      <c r="Y263" s="217"/>
      <c r="Z263" s="217"/>
      <c r="AA263" s="153"/>
      <c r="AB263" s="154"/>
      <c r="AC263" s="17"/>
      <c r="AD263" s="217"/>
      <c r="AE263" s="217"/>
      <c r="AF263" s="153"/>
      <c r="AG263" s="154"/>
      <c r="AH263" s="17"/>
    </row>
    <row r="264" spans="1:34" ht="12.75">
      <c r="A264" s="8">
        <v>50</v>
      </c>
      <c r="C264" t="s">
        <v>369</v>
      </c>
      <c r="F264" s="6">
        <v>131000</v>
      </c>
      <c r="H264" s="6">
        <v>1700</v>
      </c>
      <c r="I264" s="84"/>
      <c r="J264" s="46"/>
      <c r="K264" s="17"/>
      <c r="M264" s="4"/>
      <c r="O264" s="6">
        <v>131000</v>
      </c>
      <c r="Q264" s="6">
        <v>1700</v>
      </c>
      <c r="R264" s="84"/>
      <c r="S264" s="46"/>
      <c r="T264" s="17"/>
      <c r="Y264" s="208"/>
      <c r="Z264" s="208"/>
      <c r="AA264" s="46"/>
      <c r="AB264" s="17"/>
      <c r="AC264" s="17"/>
      <c r="AD264" s="208"/>
      <c r="AE264" s="208"/>
      <c r="AF264" s="46"/>
      <c r="AG264" s="17"/>
      <c r="AH264" s="17"/>
    </row>
    <row r="265" spans="1:34" ht="12.75">
      <c r="A265" s="8">
        <v>51</v>
      </c>
      <c r="B265" s="16">
        <v>1</v>
      </c>
      <c r="C265" t="s">
        <v>370</v>
      </c>
      <c r="F265" s="6">
        <f>O265+Y265</f>
        <v>7059000</v>
      </c>
      <c r="H265" s="6">
        <f>Q265+Z265</f>
        <v>668000</v>
      </c>
      <c r="I265" s="84"/>
      <c r="J265" s="46"/>
      <c r="K265" s="17"/>
      <c r="M265" s="4"/>
      <c r="O265" s="6">
        <v>726000</v>
      </c>
      <c r="Q265" s="6">
        <v>82000</v>
      </c>
      <c r="R265" s="84"/>
      <c r="S265" s="46"/>
      <c r="T265" s="17"/>
      <c r="Y265" s="208">
        <v>6333000</v>
      </c>
      <c r="Z265" s="208">
        <v>586000</v>
      </c>
      <c r="AA265" s="46"/>
      <c r="AB265" s="17"/>
      <c r="AC265" s="17"/>
      <c r="AD265" s="208"/>
      <c r="AE265" s="208"/>
      <c r="AF265" s="46"/>
      <c r="AG265" s="17"/>
      <c r="AH265" s="17"/>
    </row>
    <row r="266" spans="2:34" ht="12.75">
      <c r="B266" s="16">
        <v>2</v>
      </c>
      <c r="C266" s="17" t="s">
        <v>1830</v>
      </c>
      <c r="F266" s="187">
        <v>0</v>
      </c>
      <c r="H266" s="187">
        <v>0</v>
      </c>
      <c r="I266" s="84"/>
      <c r="J266" s="46"/>
      <c r="K266" s="17"/>
      <c r="M266" s="4"/>
      <c r="O266" s="187">
        <v>0</v>
      </c>
      <c r="Q266" s="187">
        <v>0</v>
      </c>
      <c r="R266" s="84"/>
      <c r="S266" s="46"/>
      <c r="T266" s="17"/>
      <c r="Y266" s="208"/>
      <c r="Z266" s="208"/>
      <c r="AA266" s="46"/>
      <c r="AB266" s="17"/>
      <c r="AC266" s="17"/>
      <c r="AD266" s="208"/>
      <c r="AE266" s="208"/>
      <c r="AF266" s="46"/>
      <c r="AG266" s="17"/>
      <c r="AH266" s="17"/>
    </row>
    <row r="267" spans="2:34" ht="12.75">
      <c r="B267" s="16" t="s">
        <v>950</v>
      </c>
      <c r="C267" t="s">
        <v>371</v>
      </c>
      <c r="F267" s="6">
        <v>38000</v>
      </c>
      <c r="H267" s="6">
        <v>4800</v>
      </c>
      <c r="I267" s="84"/>
      <c r="J267" s="46"/>
      <c r="K267" s="17"/>
      <c r="M267" s="4"/>
      <c r="O267" s="6">
        <v>38000</v>
      </c>
      <c r="Q267" s="6">
        <v>4800</v>
      </c>
      <c r="R267" s="84"/>
      <c r="S267" s="46"/>
      <c r="T267" s="17"/>
      <c r="Y267" s="208"/>
      <c r="Z267" s="208"/>
      <c r="AA267" s="46"/>
      <c r="AB267" s="17"/>
      <c r="AC267" s="17"/>
      <c r="AD267" s="208"/>
      <c r="AE267" s="208"/>
      <c r="AF267" s="46"/>
      <c r="AG267" s="17"/>
      <c r="AH267" s="17"/>
    </row>
    <row r="268" spans="2:34" ht="12.75">
      <c r="B268" s="16" t="s">
        <v>952</v>
      </c>
      <c r="C268" t="s">
        <v>372</v>
      </c>
      <c r="F268" s="6">
        <v>21000</v>
      </c>
      <c r="H268" s="6">
        <v>3500</v>
      </c>
      <c r="I268" s="84"/>
      <c r="J268" s="46"/>
      <c r="K268" s="17"/>
      <c r="M268" s="4"/>
      <c r="O268" s="6">
        <v>21000</v>
      </c>
      <c r="Q268" s="6">
        <v>3500</v>
      </c>
      <c r="R268" s="84"/>
      <c r="S268" s="46"/>
      <c r="T268" s="17"/>
      <c r="Y268" s="208"/>
      <c r="Z268" s="208"/>
      <c r="AA268" s="46"/>
      <c r="AB268" s="17"/>
      <c r="AC268" s="17"/>
      <c r="AD268" s="208"/>
      <c r="AE268" s="208"/>
      <c r="AF268" s="46"/>
      <c r="AG268" s="17"/>
      <c r="AH268" s="17"/>
    </row>
    <row r="269" spans="2:34" ht="12.75">
      <c r="B269" s="16" t="s">
        <v>1831</v>
      </c>
      <c r="C269" t="s">
        <v>1832</v>
      </c>
      <c r="F269" s="6">
        <v>92000</v>
      </c>
      <c r="H269" s="6">
        <v>6100</v>
      </c>
      <c r="I269" s="84"/>
      <c r="J269" s="46"/>
      <c r="K269" s="17"/>
      <c r="M269" s="4"/>
      <c r="O269" s="6">
        <v>92000</v>
      </c>
      <c r="Q269" s="6">
        <v>6100</v>
      </c>
      <c r="R269" s="84"/>
      <c r="S269" s="46"/>
      <c r="T269" s="17"/>
      <c r="Y269" s="208"/>
      <c r="Z269" s="208"/>
      <c r="AA269" s="46"/>
      <c r="AB269" s="17"/>
      <c r="AC269" s="17"/>
      <c r="AD269" s="208"/>
      <c r="AE269" s="208"/>
      <c r="AF269" s="46"/>
      <c r="AG269" s="17"/>
      <c r="AH269" s="17"/>
    </row>
    <row r="270" spans="1:34" ht="12.75">
      <c r="A270" s="71"/>
      <c r="B270" s="53" t="s">
        <v>1688</v>
      </c>
      <c r="C270" s="54" t="s">
        <v>373</v>
      </c>
      <c r="D270" s="54"/>
      <c r="E270" s="54"/>
      <c r="F270" s="55"/>
      <c r="G270" s="56"/>
      <c r="H270" s="55"/>
      <c r="I270" s="152"/>
      <c r="J270" s="153"/>
      <c r="K270" s="154"/>
      <c r="M270" s="4"/>
      <c r="O270" s="55"/>
      <c r="P270" s="56"/>
      <c r="Q270" s="55"/>
      <c r="R270" s="152"/>
      <c r="S270" s="153"/>
      <c r="T270" s="154"/>
      <c r="Y270" s="217"/>
      <c r="Z270" s="217"/>
      <c r="AA270" s="153"/>
      <c r="AB270" s="154"/>
      <c r="AC270" s="17"/>
      <c r="AD270" s="217"/>
      <c r="AE270" s="217"/>
      <c r="AF270" s="153"/>
      <c r="AG270" s="154"/>
      <c r="AH270" s="17"/>
    </row>
    <row r="271" spans="1:34" ht="12.75">
      <c r="A271" s="71"/>
      <c r="B271" s="53" t="s">
        <v>378</v>
      </c>
      <c r="C271" s="54" t="s">
        <v>374</v>
      </c>
      <c r="D271" s="54"/>
      <c r="E271" s="54"/>
      <c r="F271" s="55"/>
      <c r="G271" s="56"/>
      <c r="H271" s="55"/>
      <c r="I271" s="152"/>
      <c r="J271" s="153"/>
      <c r="K271" s="154"/>
      <c r="M271" s="4"/>
      <c r="O271" s="55"/>
      <c r="P271" s="56"/>
      <c r="Q271" s="55"/>
      <c r="R271" s="152"/>
      <c r="S271" s="153"/>
      <c r="T271" s="154"/>
      <c r="Y271" s="217"/>
      <c r="Z271" s="217"/>
      <c r="AA271" s="153"/>
      <c r="AB271" s="154"/>
      <c r="AC271" s="17"/>
      <c r="AD271" s="217"/>
      <c r="AE271" s="217"/>
      <c r="AF271" s="153"/>
      <c r="AG271" s="154"/>
      <c r="AH271" s="17"/>
    </row>
    <row r="272" spans="2:34" ht="12.75">
      <c r="B272" s="16" t="s">
        <v>959</v>
      </c>
      <c r="C272" t="s">
        <v>375</v>
      </c>
      <c r="F272" s="6">
        <v>155000</v>
      </c>
      <c r="H272" s="6">
        <v>5500</v>
      </c>
      <c r="I272" s="84"/>
      <c r="J272" s="46"/>
      <c r="K272" s="17"/>
      <c r="M272" s="4"/>
      <c r="O272" s="6">
        <v>155000</v>
      </c>
      <c r="Q272" s="6">
        <v>5500</v>
      </c>
      <c r="R272" s="84"/>
      <c r="S272" s="46"/>
      <c r="T272" s="17"/>
      <c r="Y272" s="208"/>
      <c r="Z272" s="208"/>
      <c r="AA272" s="46"/>
      <c r="AB272" s="17"/>
      <c r="AC272" s="17"/>
      <c r="AD272" s="208"/>
      <c r="AE272" s="208"/>
      <c r="AF272" s="46"/>
      <c r="AG272" s="17"/>
      <c r="AH272" s="17"/>
    </row>
    <row r="273" spans="2:34" ht="12.75">
      <c r="B273" s="16" t="s">
        <v>960</v>
      </c>
      <c r="C273" t="s">
        <v>376</v>
      </c>
      <c r="F273" s="6">
        <v>71000</v>
      </c>
      <c r="H273" s="6">
        <v>3900</v>
      </c>
      <c r="I273" s="84"/>
      <c r="J273" s="46"/>
      <c r="K273" s="17"/>
      <c r="M273" s="4"/>
      <c r="O273" s="6">
        <v>71000</v>
      </c>
      <c r="Q273" s="6">
        <v>3900</v>
      </c>
      <c r="R273" s="84"/>
      <c r="S273" s="46"/>
      <c r="T273" s="17"/>
      <c r="Y273" s="208"/>
      <c r="Z273" s="208"/>
      <c r="AA273" s="46"/>
      <c r="AB273" s="17"/>
      <c r="AC273" s="17"/>
      <c r="AD273" s="208"/>
      <c r="AE273" s="208"/>
      <c r="AF273" s="46"/>
      <c r="AG273" s="17"/>
      <c r="AH273" s="17"/>
    </row>
    <row r="274" spans="3:34" ht="12.75">
      <c r="C274" s="1" t="s">
        <v>377</v>
      </c>
      <c r="G274" s="57">
        <f>SUM(F265:F273)</f>
        <v>7436000</v>
      </c>
      <c r="I274" s="84">
        <f>SUM(H265:H273)</f>
        <v>691800</v>
      </c>
      <c r="J274" s="46"/>
      <c r="K274" s="17"/>
      <c r="M274" s="4"/>
      <c r="P274" s="57">
        <f>SUM(O265:O273)</f>
        <v>1103000</v>
      </c>
      <c r="R274" s="84">
        <f>SUM(Q265:Q273)</f>
        <v>105800</v>
      </c>
      <c r="S274" s="46"/>
      <c r="T274" s="17"/>
      <c r="Y274" s="208"/>
      <c r="Z274" s="208"/>
      <c r="AA274" s="46"/>
      <c r="AB274" s="17"/>
      <c r="AC274" s="17"/>
      <c r="AD274" s="208"/>
      <c r="AE274" s="208"/>
      <c r="AF274" s="46"/>
      <c r="AG274" s="17"/>
      <c r="AH274" s="17"/>
    </row>
    <row r="275" spans="1:34" ht="12.75">
      <c r="A275" s="8">
        <v>52</v>
      </c>
      <c r="B275" s="16">
        <v>1</v>
      </c>
      <c r="C275" t="s">
        <v>379</v>
      </c>
      <c r="F275" s="6">
        <v>0</v>
      </c>
      <c r="H275" s="198">
        <v>0</v>
      </c>
      <c r="I275" s="84"/>
      <c r="J275" s="46"/>
      <c r="K275" s="17"/>
      <c r="M275" s="4"/>
      <c r="O275" s="6">
        <v>0</v>
      </c>
      <c r="Q275" s="198">
        <v>0</v>
      </c>
      <c r="R275" s="84"/>
      <c r="S275" s="46"/>
      <c r="T275" s="17"/>
      <c r="Y275" s="208"/>
      <c r="Z275" s="208"/>
      <c r="AA275" s="46"/>
      <c r="AB275" s="17"/>
      <c r="AC275" s="17"/>
      <c r="AD275" s="208"/>
      <c r="AE275" s="208"/>
      <c r="AF275" s="46"/>
      <c r="AG275" s="17"/>
      <c r="AH275" s="17"/>
    </row>
    <row r="276" spans="2:34" ht="12.75">
      <c r="B276" s="16" t="s">
        <v>976</v>
      </c>
      <c r="D276" t="s">
        <v>380</v>
      </c>
      <c r="F276" s="6">
        <f>O276+Y276</f>
        <v>5613000</v>
      </c>
      <c r="H276" s="6">
        <f>Q276+Z276</f>
        <v>159000</v>
      </c>
      <c r="I276" s="84"/>
      <c r="J276" s="46"/>
      <c r="K276" s="17"/>
      <c r="M276" s="4"/>
      <c r="O276" s="6">
        <v>3328000</v>
      </c>
      <c r="Q276" s="6">
        <v>92000</v>
      </c>
      <c r="R276" s="84"/>
      <c r="S276" s="46"/>
      <c r="T276" s="17"/>
      <c r="Y276" s="208">
        <v>2285000</v>
      </c>
      <c r="Z276" s="208">
        <v>67000</v>
      </c>
      <c r="AA276" s="46"/>
      <c r="AB276" s="17"/>
      <c r="AC276" s="17"/>
      <c r="AD276" s="208"/>
      <c r="AE276" s="208"/>
      <c r="AF276" s="46"/>
      <c r="AG276" s="17"/>
      <c r="AH276" s="17"/>
    </row>
    <row r="277" spans="2:34" ht="12.75">
      <c r="B277" s="16" t="s">
        <v>977</v>
      </c>
      <c r="D277" t="s">
        <v>381</v>
      </c>
      <c r="F277" s="6">
        <v>286000</v>
      </c>
      <c r="H277" s="6">
        <v>18000</v>
      </c>
      <c r="I277" s="84"/>
      <c r="J277" s="46"/>
      <c r="K277" s="17"/>
      <c r="M277" s="4"/>
      <c r="O277" s="6">
        <v>286000</v>
      </c>
      <c r="Q277" s="6">
        <v>18000</v>
      </c>
      <c r="R277" s="84"/>
      <c r="S277" s="46"/>
      <c r="T277" s="17"/>
      <c r="Y277" s="208"/>
      <c r="Z277" s="208"/>
      <c r="AA277" s="46"/>
      <c r="AB277" s="17"/>
      <c r="AC277" s="17"/>
      <c r="AD277" s="208"/>
      <c r="AE277" s="208"/>
      <c r="AF277" s="46"/>
      <c r="AG277" s="17"/>
      <c r="AH277" s="17"/>
    </row>
    <row r="278" spans="2:34" ht="12.75">
      <c r="B278" s="16" t="s">
        <v>218</v>
      </c>
      <c r="D278" t="s">
        <v>382</v>
      </c>
      <c r="F278" s="6">
        <f>O278+Y278</f>
        <v>909000</v>
      </c>
      <c r="H278" s="6">
        <f>Q278+Z278</f>
        <v>62000</v>
      </c>
      <c r="I278" s="84"/>
      <c r="J278" s="46"/>
      <c r="K278" s="17"/>
      <c r="M278" s="4"/>
      <c r="O278" s="6">
        <v>247000</v>
      </c>
      <c r="Q278" s="6">
        <v>16000</v>
      </c>
      <c r="R278" s="84"/>
      <c r="S278" s="46"/>
      <c r="T278" s="17"/>
      <c r="Y278" s="208">
        <v>662000</v>
      </c>
      <c r="Z278" s="208">
        <v>46000</v>
      </c>
      <c r="AA278" s="46"/>
      <c r="AB278" s="17"/>
      <c r="AC278" s="17"/>
      <c r="AD278" s="208"/>
      <c r="AE278" s="208"/>
      <c r="AF278" s="46"/>
      <c r="AG278" s="17"/>
      <c r="AH278" s="17"/>
    </row>
    <row r="279" spans="2:34" ht="12.75">
      <c r="B279" s="16" t="s">
        <v>256</v>
      </c>
      <c r="C279" t="s">
        <v>383</v>
      </c>
      <c r="F279" s="6">
        <f>O279+Y279</f>
        <v>5801000</v>
      </c>
      <c r="H279" s="6">
        <f>Q279+Z279</f>
        <v>647000</v>
      </c>
      <c r="I279" s="84"/>
      <c r="J279" s="46"/>
      <c r="K279" s="17"/>
      <c r="M279" s="4"/>
      <c r="O279" s="6">
        <v>3420000</v>
      </c>
      <c r="Q279" s="6">
        <v>391000</v>
      </c>
      <c r="R279" s="84"/>
      <c r="S279" s="46"/>
      <c r="T279" s="17"/>
      <c r="Y279" s="208">
        <v>2381000</v>
      </c>
      <c r="Z279" s="208">
        <v>256000</v>
      </c>
      <c r="AA279" s="46"/>
      <c r="AB279" s="17"/>
      <c r="AC279" s="17"/>
      <c r="AD279" s="208">
        <v>0</v>
      </c>
      <c r="AE279" s="234">
        <v>0</v>
      </c>
      <c r="AF279" s="46"/>
      <c r="AG279" s="17"/>
      <c r="AH279" s="17"/>
    </row>
    <row r="280" spans="2:34" ht="12.75">
      <c r="B280" s="16" t="s">
        <v>257</v>
      </c>
      <c r="C280" t="s">
        <v>1833</v>
      </c>
      <c r="F280" s="6">
        <v>39000</v>
      </c>
      <c r="H280" s="6">
        <v>4900</v>
      </c>
      <c r="I280" s="84"/>
      <c r="J280" s="46"/>
      <c r="K280" s="17"/>
      <c r="M280" s="4"/>
      <c r="O280" s="6">
        <v>39000</v>
      </c>
      <c r="Q280" s="6">
        <v>4900</v>
      </c>
      <c r="R280" s="84"/>
      <c r="S280" s="46"/>
      <c r="T280" s="17"/>
      <c r="Y280" s="208"/>
      <c r="Z280" s="208"/>
      <c r="AA280" s="46"/>
      <c r="AB280" s="17"/>
      <c r="AC280" s="17"/>
      <c r="AD280" s="208"/>
      <c r="AE280" s="208"/>
      <c r="AF280" s="46"/>
      <c r="AG280" s="17"/>
      <c r="AH280" s="17"/>
    </row>
    <row r="281" spans="3:34" ht="12.75">
      <c r="C281" s="1" t="s">
        <v>1441</v>
      </c>
      <c r="G281" s="57">
        <f>SUM(F275:F280)</f>
        <v>12648000</v>
      </c>
      <c r="I281" s="84">
        <f>SUM(H275:H280)</f>
        <v>890900</v>
      </c>
      <c r="J281" s="46"/>
      <c r="K281" s="17"/>
      <c r="M281" s="4"/>
      <c r="P281" s="57">
        <f>SUM(O275:O280)</f>
        <v>7320000</v>
      </c>
      <c r="R281" s="84">
        <f>SUM(Q275:Q280)</f>
        <v>521900</v>
      </c>
      <c r="S281" s="46"/>
      <c r="T281" s="17"/>
      <c r="Y281" s="208"/>
      <c r="Z281" s="208"/>
      <c r="AA281" s="46"/>
      <c r="AB281" s="17"/>
      <c r="AC281" s="17"/>
      <c r="AD281" s="208"/>
      <c r="AE281" s="208"/>
      <c r="AF281" s="46"/>
      <c r="AG281" s="17"/>
      <c r="AH281" s="17"/>
    </row>
    <row r="282" spans="1:34" ht="12.75">
      <c r="A282" s="8">
        <v>53</v>
      </c>
      <c r="B282" s="16" t="s">
        <v>1216</v>
      </c>
      <c r="C282" t="s">
        <v>16</v>
      </c>
      <c r="F282" s="6">
        <v>3000</v>
      </c>
      <c r="H282" s="6">
        <v>100</v>
      </c>
      <c r="I282" s="84"/>
      <c r="J282" s="46"/>
      <c r="K282" s="17"/>
      <c r="M282" s="4"/>
      <c r="O282" s="6">
        <v>3000</v>
      </c>
      <c r="Q282" s="6">
        <v>100</v>
      </c>
      <c r="R282" s="84"/>
      <c r="S282" s="46"/>
      <c r="T282" s="17"/>
      <c r="Y282" s="208"/>
      <c r="Z282" s="208"/>
      <c r="AA282" s="46"/>
      <c r="AB282" s="17"/>
      <c r="AC282" s="17"/>
      <c r="AD282" s="208"/>
      <c r="AE282" s="208"/>
      <c r="AF282" s="46"/>
      <c r="AG282" s="17"/>
      <c r="AH282" s="17"/>
    </row>
    <row r="283" spans="2:34" ht="12.75">
      <c r="B283" s="16" t="s">
        <v>1217</v>
      </c>
      <c r="D283" t="s">
        <v>1442</v>
      </c>
      <c r="F283" s="6">
        <v>319000</v>
      </c>
      <c r="H283" s="6">
        <v>18000</v>
      </c>
      <c r="I283" s="84"/>
      <c r="J283" s="46"/>
      <c r="K283" s="17"/>
      <c r="M283" s="4"/>
      <c r="O283" s="6">
        <v>319000</v>
      </c>
      <c r="Q283" s="6">
        <v>18000</v>
      </c>
      <c r="R283" s="84"/>
      <c r="S283" s="46"/>
      <c r="T283" s="17"/>
      <c r="Y283" s="208"/>
      <c r="Z283" s="208"/>
      <c r="AA283" s="46"/>
      <c r="AB283" s="17"/>
      <c r="AC283" s="17"/>
      <c r="AD283" s="228">
        <v>0</v>
      </c>
      <c r="AE283" s="228">
        <v>0</v>
      </c>
      <c r="AF283" s="46"/>
      <c r="AG283" s="17"/>
      <c r="AH283" s="17"/>
    </row>
    <row r="284" spans="2:34" ht="12.75">
      <c r="B284" s="16" t="s">
        <v>1227</v>
      </c>
      <c r="C284" t="s">
        <v>1443</v>
      </c>
      <c r="F284" s="6">
        <v>1000</v>
      </c>
      <c r="H284" s="198">
        <v>0</v>
      </c>
      <c r="I284" s="84"/>
      <c r="J284" s="46"/>
      <c r="K284" s="17"/>
      <c r="M284" s="4"/>
      <c r="O284" s="6">
        <v>1000</v>
      </c>
      <c r="Q284" s="198">
        <v>0</v>
      </c>
      <c r="R284" s="84"/>
      <c r="S284" s="46"/>
      <c r="T284" s="17"/>
      <c r="Y284" s="208"/>
      <c r="Z284" s="208"/>
      <c r="AA284" s="46"/>
      <c r="AB284" s="17"/>
      <c r="AC284" s="17"/>
      <c r="AD284" s="208"/>
      <c r="AE284" s="208"/>
      <c r="AF284" s="46"/>
      <c r="AG284" s="17"/>
      <c r="AH284" s="17"/>
    </row>
    <row r="285" spans="2:34" ht="12.75">
      <c r="B285" s="16" t="s">
        <v>824</v>
      </c>
      <c r="C285" s="1"/>
      <c r="D285" t="s">
        <v>1444</v>
      </c>
      <c r="F285" s="6">
        <v>4000</v>
      </c>
      <c r="H285" s="6">
        <v>100</v>
      </c>
      <c r="I285" s="84"/>
      <c r="J285" s="46"/>
      <c r="K285" s="17"/>
      <c r="M285" s="4"/>
      <c r="O285" s="6">
        <v>4000</v>
      </c>
      <c r="Q285" s="6">
        <v>100</v>
      </c>
      <c r="R285" s="84"/>
      <c r="S285" s="46"/>
      <c r="T285" s="17"/>
      <c r="Y285" s="208"/>
      <c r="Z285" s="208"/>
      <c r="AA285" s="46"/>
      <c r="AB285" s="17"/>
      <c r="AC285" s="17"/>
      <c r="AD285" s="208"/>
      <c r="AE285" s="208"/>
      <c r="AF285" s="46"/>
      <c r="AG285" s="17"/>
      <c r="AH285" s="17"/>
    </row>
    <row r="286" spans="1:34" ht="12.75">
      <c r="A286" s="8">
        <v>54</v>
      </c>
      <c r="B286" s="16">
        <v>1</v>
      </c>
      <c r="C286" t="s">
        <v>1834</v>
      </c>
      <c r="F286" s="6">
        <v>29000</v>
      </c>
      <c r="H286" s="6">
        <v>2600</v>
      </c>
      <c r="I286" s="84"/>
      <c r="J286" s="46"/>
      <c r="K286" s="17"/>
      <c r="M286" s="4"/>
      <c r="O286" s="6">
        <v>29000</v>
      </c>
      <c r="Q286" s="6">
        <v>2600</v>
      </c>
      <c r="R286" s="84"/>
      <c r="S286" s="46"/>
      <c r="T286" s="17"/>
      <c r="Y286" s="208"/>
      <c r="Z286" s="208"/>
      <c r="AA286" s="46"/>
      <c r="AB286" s="17"/>
      <c r="AC286" s="17"/>
      <c r="AD286" s="208"/>
      <c r="AE286" s="208"/>
      <c r="AF286" s="46"/>
      <c r="AG286" s="17"/>
      <c r="AH286" s="17"/>
    </row>
    <row r="287" spans="2:34" ht="12.75">
      <c r="B287" s="16">
        <v>2</v>
      </c>
      <c r="D287" t="s">
        <v>1445</v>
      </c>
      <c r="F287" s="6">
        <v>47000</v>
      </c>
      <c r="H287" s="6">
        <v>5100</v>
      </c>
      <c r="I287" s="84"/>
      <c r="J287" s="46"/>
      <c r="K287" s="17"/>
      <c r="M287" s="4"/>
      <c r="O287" s="6">
        <v>47000</v>
      </c>
      <c r="Q287" s="6">
        <v>5100</v>
      </c>
      <c r="R287" s="84"/>
      <c r="S287" s="46"/>
      <c r="T287" s="17"/>
      <c r="Y287" s="208"/>
      <c r="Z287" s="208"/>
      <c r="AA287" s="46"/>
      <c r="AB287" s="17"/>
      <c r="AC287" s="17"/>
      <c r="AD287" s="208"/>
      <c r="AE287" s="208"/>
      <c r="AF287" s="46"/>
      <c r="AG287" s="17"/>
      <c r="AH287" s="17"/>
    </row>
    <row r="288" spans="2:34" ht="12.75">
      <c r="B288" s="16" t="s">
        <v>1142</v>
      </c>
      <c r="C288" t="s">
        <v>1446</v>
      </c>
      <c r="F288" s="6">
        <v>28000</v>
      </c>
      <c r="H288" s="6">
        <v>3500</v>
      </c>
      <c r="I288" s="84"/>
      <c r="J288" s="46"/>
      <c r="K288" s="17"/>
      <c r="M288" s="4"/>
      <c r="O288" s="6">
        <v>28000</v>
      </c>
      <c r="Q288" s="6">
        <v>3500</v>
      </c>
      <c r="R288" s="84"/>
      <c r="S288" s="46"/>
      <c r="T288" s="17"/>
      <c r="Y288" s="208"/>
      <c r="Z288" s="208"/>
      <c r="AA288" s="46"/>
      <c r="AB288" s="17"/>
      <c r="AC288" s="17"/>
      <c r="AD288" s="208"/>
      <c r="AE288" s="208"/>
      <c r="AF288" s="46"/>
      <c r="AG288" s="17"/>
      <c r="AH288" s="17"/>
    </row>
    <row r="289" spans="3:34" ht="12.75">
      <c r="C289" s="1" t="s">
        <v>1835</v>
      </c>
      <c r="G289" s="57">
        <f>SUM(F286:F288)</f>
        <v>104000</v>
      </c>
      <c r="I289" s="84">
        <f>SUM(H286:H288)</f>
        <v>11200</v>
      </c>
      <c r="J289" s="46"/>
      <c r="K289" s="17"/>
      <c r="M289" s="4"/>
      <c r="P289" s="57">
        <f>SUM(O286:O288)</f>
        <v>104000</v>
      </c>
      <c r="R289" s="84">
        <f>SUM(Q286:Q288)</f>
        <v>11200</v>
      </c>
      <c r="S289" s="46"/>
      <c r="T289" s="17"/>
      <c r="Y289" s="208"/>
      <c r="Z289" s="208"/>
      <c r="AA289" s="46"/>
      <c r="AB289" s="17"/>
      <c r="AC289" s="17"/>
      <c r="AD289" s="208"/>
      <c r="AE289" s="208"/>
      <c r="AF289" s="46"/>
      <c r="AG289" s="17"/>
      <c r="AH289" s="17"/>
    </row>
    <row r="290" spans="1:34" ht="12.75">
      <c r="A290" s="8">
        <v>55</v>
      </c>
      <c r="B290" s="16">
        <v>1</v>
      </c>
      <c r="C290" t="s">
        <v>1836</v>
      </c>
      <c r="F290" s="6">
        <v>968000</v>
      </c>
      <c r="H290" s="6">
        <v>11000</v>
      </c>
      <c r="I290" s="84"/>
      <c r="J290" s="46"/>
      <c r="K290" s="17"/>
      <c r="M290" s="4"/>
      <c r="O290" s="6">
        <v>968000</v>
      </c>
      <c r="Q290" s="6">
        <v>11000</v>
      </c>
      <c r="R290" s="84"/>
      <c r="S290" s="46"/>
      <c r="T290" s="17"/>
      <c r="Y290" s="208"/>
      <c r="Z290" s="208"/>
      <c r="AA290" s="46"/>
      <c r="AB290" s="17"/>
      <c r="AC290" s="17"/>
      <c r="AD290" s="208"/>
      <c r="AE290" s="208"/>
      <c r="AF290" s="46"/>
      <c r="AG290" s="17"/>
      <c r="AH290" s="17"/>
    </row>
    <row r="291" spans="1:34" ht="12.75">
      <c r="A291" s="71"/>
      <c r="B291" s="53" t="s">
        <v>976</v>
      </c>
      <c r="C291" s="54" t="s">
        <v>1447</v>
      </c>
      <c r="D291" s="54"/>
      <c r="E291" s="54"/>
      <c r="F291" s="55"/>
      <c r="G291" s="56"/>
      <c r="H291" s="55"/>
      <c r="I291" s="152"/>
      <c r="J291" s="153"/>
      <c r="K291" s="154"/>
      <c r="M291" s="4"/>
      <c r="O291" s="55"/>
      <c r="P291" s="56"/>
      <c r="Q291" s="55"/>
      <c r="R291" s="152"/>
      <c r="S291" s="153"/>
      <c r="T291" s="154"/>
      <c r="Y291" s="217"/>
      <c r="Z291" s="217"/>
      <c r="AA291" s="153"/>
      <c r="AB291" s="154"/>
      <c r="AC291" s="17"/>
      <c r="AD291" s="217"/>
      <c r="AE291" s="217"/>
      <c r="AF291" s="153"/>
      <c r="AG291" s="154"/>
      <c r="AH291" s="17"/>
    </row>
    <row r="292" spans="2:34" ht="12.75">
      <c r="B292" s="16" t="s">
        <v>1837</v>
      </c>
      <c r="C292" t="s">
        <v>1838</v>
      </c>
      <c r="F292" s="6">
        <v>2926000</v>
      </c>
      <c r="H292" s="6">
        <v>27000</v>
      </c>
      <c r="I292" s="84"/>
      <c r="J292" s="46"/>
      <c r="K292" s="17"/>
      <c r="M292" s="4"/>
      <c r="O292" s="6">
        <v>2926000</v>
      </c>
      <c r="Q292" s="6">
        <v>27000</v>
      </c>
      <c r="R292" s="84"/>
      <c r="S292" s="46"/>
      <c r="T292" s="17"/>
      <c r="Y292" s="208"/>
      <c r="Z292" s="208"/>
      <c r="AA292" s="46"/>
      <c r="AB292" s="17"/>
      <c r="AC292" s="17"/>
      <c r="AD292" s="228">
        <v>0</v>
      </c>
      <c r="AE292" s="228">
        <v>0</v>
      </c>
      <c r="AF292" s="46"/>
      <c r="AG292" s="17"/>
      <c r="AH292" s="17"/>
    </row>
    <row r="293" spans="2:34" ht="12.75">
      <c r="B293" s="16" t="s">
        <v>950</v>
      </c>
      <c r="C293" t="s">
        <v>1448</v>
      </c>
      <c r="F293" s="6">
        <f>O293+Y293</f>
        <v>27711000</v>
      </c>
      <c r="H293" s="6">
        <f>Q293+Z293</f>
        <v>462000</v>
      </c>
      <c r="I293" s="84"/>
      <c r="J293" s="46"/>
      <c r="K293" s="17"/>
      <c r="M293" s="4"/>
      <c r="O293" s="6">
        <v>19420000</v>
      </c>
      <c r="Q293" s="6">
        <v>307000</v>
      </c>
      <c r="R293" s="84"/>
      <c r="S293" s="46"/>
      <c r="T293" s="17"/>
      <c r="Y293" s="208">
        <v>8291000</v>
      </c>
      <c r="Z293" s="208">
        <v>155000</v>
      </c>
      <c r="AA293" s="46"/>
      <c r="AB293" s="17"/>
      <c r="AC293" s="17"/>
      <c r="AD293" s="208"/>
      <c r="AE293" s="208"/>
      <c r="AF293" s="46"/>
      <c r="AG293" s="17"/>
      <c r="AH293" s="17"/>
    </row>
    <row r="294" spans="2:34" ht="12.75">
      <c r="B294" s="16" t="s">
        <v>952</v>
      </c>
      <c r="C294" s="13" t="s">
        <v>1449</v>
      </c>
      <c r="F294" s="6">
        <v>6000</v>
      </c>
      <c r="H294" s="198">
        <v>0</v>
      </c>
      <c r="I294" s="84"/>
      <c r="J294" s="46"/>
      <c r="K294" s="17"/>
      <c r="M294" s="4"/>
      <c r="O294" s="6">
        <v>6000</v>
      </c>
      <c r="Q294" s="198">
        <v>0</v>
      </c>
      <c r="R294" s="84"/>
      <c r="S294" s="46"/>
      <c r="T294" s="17"/>
      <c r="Y294" s="208"/>
      <c r="Z294" s="208"/>
      <c r="AA294" s="46"/>
      <c r="AB294" s="17"/>
      <c r="AC294" s="17"/>
      <c r="AD294" s="208"/>
      <c r="AE294" s="208"/>
      <c r="AF294" s="46"/>
      <c r="AG294" s="17"/>
      <c r="AH294" s="17"/>
    </row>
    <row r="295" spans="2:34" ht="12.75">
      <c r="B295" s="16">
        <v>4</v>
      </c>
      <c r="C295" s="13" t="s">
        <v>1450</v>
      </c>
      <c r="F295" s="6">
        <v>94000</v>
      </c>
      <c r="H295" s="6">
        <v>1200</v>
      </c>
      <c r="I295" s="84"/>
      <c r="J295" s="46"/>
      <c r="K295" s="17"/>
      <c r="M295" s="4"/>
      <c r="O295" s="6">
        <v>94000</v>
      </c>
      <c r="Q295" s="6">
        <v>1200</v>
      </c>
      <c r="R295" s="84"/>
      <c r="S295" s="46"/>
      <c r="T295" s="17"/>
      <c r="Y295" s="208"/>
      <c r="Z295" s="208"/>
      <c r="AA295" s="46"/>
      <c r="AB295" s="17"/>
      <c r="AC295" s="17"/>
      <c r="AD295" s="208"/>
      <c r="AE295" s="208"/>
      <c r="AF295" s="46"/>
      <c r="AG295" s="17"/>
      <c r="AH295" s="17"/>
    </row>
    <row r="296" spans="3:34" ht="12.75">
      <c r="C296" s="1" t="s">
        <v>1451</v>
      </c>
      <c r="G296" s="57">
        <f>SUM(F290:F295)</f>
        <v>31705000</v>
      </c>
      <c r="I296" s="84">
        <f>SUM(H290:H295)</f>
        <v>501200</v>
      </c>
      <c r="J296" s="46"/>
      <c r="K296" s="17"/>
      <c r="M296" s="4"/>
      <c r="P296" s="57">
        <f>SUM(O290:O295)</f>
        <v>23414000</v>
      </c>
      <c r="R296" s="84">
        <f>SUM(Q290:Q295)</f>
        <v>346200</v>
      </c>
      <c r="S296" s="46"/>
      <c r="T296" s="17"/>
      <c r="Y296" s="208"/>
      <c r="Z296" s="208"/>
      <c r="AA296" s="46"/>
      <c r="AB296" s="17"/>
      <c r="AC296" s="17"/>
      <c r="AD296" s="208"/>
      <c r="AE296" s="208"/>
      <c r="AF296" s="46"/>
      <c r="AG296" s="17"/>
      <c r="AH296" s="17"/>
    </row>
    <row r="297" spans="1:34" ht="12.75">
      <c r="A297" s="71">
        <v>56</v>
      </c>
      <c r="B297" s="53" t="s">
        <v>1135</v>
      </c>
      <c r="C297" s="54" t="s">
        <v>1452</v>
      </c>
      <c r="D297" s="54"/>
      <c r="E297" s="54"/>
      <c r="F297" s="55"/>
      <c r="G297" s="56"/>
      <c r="H297" s="55"/>
      <c r="I297" s="152"/>
      <c r="J297" s="46"/>
      <c r="K297" s="162"/>
      <c r="M297" s="4"/>
      <c r="O297" s="55"/>
      <c r="P297" s="56"/>
      <c r="Q297" s="55"/>
      <c r="R297" s="152"/>
      <c r="S297" s="46"/>
      <c r="T297" s="162"/>
      <c r="Y297" s="217"/>
      <c r="Z297" s="217"/>
      <c r="AA297" s="46"/>
      <c r="AB297" s="162"/>
      <c r="AC297" s="17"/>
      <c r="AD297" s="217"/>
      <c r="AE297" s="217"/>
      <c r="AF297" s="46"/>
      <c r="AG297" s="162"/>
      <c r="AH297" s="17"/>
    </row>
    <row r="298" spans="1:34" ht="12.75">
      <c r="A298" s="8">
        <v>56</v>
      </c>
      <c r="B298" s="16" t="s">
        <v>299</v>
      </c>
      <c r="C298" t="s">
        <v>1839</v>
      </c>
      <c r="F298" s="6">
        <v>207000</v>
      </c>
      <c r="H298" s="198">
        <v>0</v>
      </c>
      <c r="I298" s="84"/>
      <c r="J298" s="46"/>
      <c r="K298" s="17"/>
      <c r="M298" s="4"/>
      <c r="O298" s="6">
        <v>207000</v>
      </c>
      <c r="Q298" s="198">
        <v>0</v>
      </c>
      <c r="R298" s="84"/>
      <c r="S298" s="46"/>
      <c r="T298" s="17"/>
      <c r="Y298" s="208"/>
      <c r="Z298" s="208"/>
      <c r="AA298" s="46"/>
      <c r="AB298" s="17"/>
      <c r="AC298" s="17"/>
      <c r="AD298" s="208"/>
      <c r="AE298" s="208"/>
      <c r="AF298" s="46"/>
      <c r="AG298" s="17"/>
      <c r="AH298" s="17"/>
    </row>
    <row r="299" spans="1:34" ht="12.75">
      <c r="A299" s="71"/>
      <c r="B299" s="53" t="s">
        <v>976</v>
      </c>
      <c r="C299" s="54"/>
      <c r="D299" s="54" t="s">
        <v>752</v>
      </c>
      <c r="E299" s="54"/>
      <c r="F299" s="55"/>
      <c r="G299" s="56"/>
      <c r="H299" s="55"/>
      <c r="I299" s="152"/>
      <c r="J299" s="153"/>
      <c r="K299" s="154"/>
      <c r="M299" s="4"/>
      <c r="O299" s="55"/>
      <c r="P299" s="56"/>
      <c r="Q299" s="55"/>
      <c r="R299" s="152"/>
      <c r="S299" s="153"/>
      <c r="T299" s="154"/>
      <c r="Y299" s="217"/>
      <c r="Z299" s="217"/>
      <c r="AA299" s="153"/>
      <c r="AB299" s="154"/>
      <c r="AC299" s="17"/>
      <c r="AD299" s="217"/>
      <c r="AE299" s="217"/>
      <c r="AF299" s="153"/>
      <c r="AG299" s="154"/>
      <c r="AH299" s="17"/>
    </row>
    <row r="300" spans="1:34" ht="12.75">
      <c r="A300" s="71"/>
      <c r="B300" s="53" t="s">
        <v>977</v>
      </c>
      <c r="C300" s="54"/>
      <c r="D300" s="54" t="s">
        <v>1453</v>
      </c>
      <c r="E300" s="54"/>
      <c r="F300" s="55"/>
      <c r="G300" s="56"/>
      <c r="H300" s="55"/>
      <c r="I300" s="152"/>
      <c r="J300" s="153"/>
      <c r="K300" s="154"/>
      <c r="M300" s="4"/>
      <c r="O300" s="55"/>
      <c r="P300" s="56"/>
      <c r="Q300" s="55"/>
      <c r="R300" s="152"/>
      <c r="S300" s="153"/>
      <c r="T300" s="154"/>
      <c r="Y300" s="217"/>
      <c r="Z300" s="217"/>
      <c r="AA300" s="153"/>
      <c r="AB300" s="154"/>
      <c r="AC300" s="17"/>
      <c r="AD300" s="217"/>
      <c r="AE300" s="217"/>
      <c r="AF300" s="153"/>
      <c r="AG300" s="154"/>
      <c r="AH300" s="17"/>
    </row>
    <row r="301" spans="1:34" ht="12.75">
      <c r="A301" s="71"/>
      <c r="B301" s="53" t="s">
        <v>218</v>
      </c>
      <c r="C301" s="54"/>
      <c r="D301" s="54" t="s">
        <v>363</v>
      </c>
      <c r="E301" s="54"/>
      <c r="F301" s="55"/>
      <c r="G301" s="56"/>
      <c r="H301" s="55"/>
      <c r="I301" s="152"/>
      <c r="J301" s="153"/>
      <c r="K301" s="154"/>
      <c r="M301" s="4"/>
      <c r="O301" s="55"/>
      <c r="P301" s="56"/>
      <c r="Q301" s="55"/>
      <c r="R301" s="152"/>
      <c r="S301" s="153"/>
      <c r="T301" s="154"/>
      <c r="Y301" s="217"/>
      <c r="Z301" s="217"/>
      <c r="AA301" s="153"/>
      <c r="AB301" s="154"/>
      <c r="AC301" s="17"/>
      <c r="AD301" s="217"/>
      <c r="AE301" s="217"/>
      <c r="AF301" s="153"/>
      <c r="AG301" s="154"/>
      <c r="AH301" s="17"/>
    </row>
    <row r="302" spans="1:34" ht="12.75">
      <c r="A302" s="71"/>
      <c r="B302" s="53" t="s">
        <v>256</v>
      </c>
      <c r="C302" s="54"/>
      <c r="D302" s="54" t="s">
        <v>1454</v>
      </c>
      <c r="E302" s="54"/>
      <c r="F302" s="55"/>
      <c r="G302" s="56"/>
      <c r="H302" s="55"/>
      <c r="I302" s="152"/>
      <c r="J302" s="153"/>
      <c r="K302" s="154"/>
      <c r="M302" s="4"/>
      <c r="O302" s="55"/>
      <c r="P302" s="56"/>
      <c r="Q302" s="55"/>
      <c r="R302" s="152"/>
      <c r="S302" s="153"/>
      <c r="T302" s="154"/>
      <c r="Y302" s="217"/>
      <c r="Z302" s="217"/>
      <c r="AA302" s="153"/>
      <c r="AB302" s="154"/>
      <c r="AC302" s="17"/>
      <c r="AD302" s="217"/>
      <c r="AE302" s="217"/>
      <c r="AF302" s="153"/>
      <c r="AG302" s="154"/>
      <c r="AH302" s="17"/>
    </row>
    <row r="303" spans="2:34" ht="12.75">
      <c r="B303" s="16" t="s">
        <v>1840</v>
      </c>
      <c r="D303" t="s">
        <v>1841</v>
      </c>
      <c r="F303" s="6">
        <v>974000</v>
      </c>
      <c r="H303" s="6">
        <v>3600</v>
      </c>
      <c r="I303" s="84"/>
      <c r="J303" s="46"/>
      <c r="K303" s="17"/>
      <c r="M303" s="4"/>
      <c r="O303" s="6">
        <v>974000</v>
      </c>
      <c r="Q303" s="6">
        <v>3600</v>
      </c>
      <c r="R303" s="84"/>
      <c r="S303" s="46"/>
      <c r="T303" s="17"/>
      <c r="Y303" s="208"/>
      <c r="Z303" s="208"/>
      <c r="AA303" s="46"/>
      <c r="AB303" s="17"/>
      <c r="AC303" s="17"/>
      <c r="AD303" s="208"/>
      <c r="AE303" s="208"/>
      <c r="AF303" s="46"/>
      <c r="AG303" s="17"/>
      <c r="AH303" s="17"/>
    </row>
    <row r="304" spans="2:34" ht="12.75">
      <c r="B304" s="16" t="s">
        <v>950</v>
      </c>
      <c r="D304" t="s">
        <v>1455</v>
      </c>
      <c r="F304" s="187">
        <v>0</v>
      </c>
      <c r="H304" s="187">
        <v>0</v>
      </c>
      <c r="I304" s="84"/>
      <c r="J304" s="46"/>
      <c r="K304" s="17"/>
      <c r="M304" s="4"/>
      <c r="O304" s="187">
        <v>0</v>
      </c>
      <c r="Q304" s="187">
        <v>0</v>
      </c>
      <c r="R304" s="84"/>
      <c r="S304" s="46"/>
      <c r="T304" s="17"/>
      <c r="Y304" s="208"/>
      <c r="Z304" s="208"/>
      <c r="AA304" s="46"/>
      <c r="AB304" s="17"/>
      <c r="AC304" s="17"/>
      <c r="AD304" s="208"/>
      <c r="AE304" s="208"/>
      <c r="AF304" s="46"/>
      <c r="AG304" s="17"/>
      <c r="AH304" s="17"/>
    </row>
    <row r="305" spans="2:34" ht="12.75">
      <c r="B305" s="16" t="s">
        <v>952</v>
      </c>
      <c r="D305" t="s">
        <v>1456</v>
      </c>
      <c r="F305" s="6">
        <v>55000</v>
      </c>
      <c r="H305" s="6">
        <v>2100</v>
      </c>
      <c r="I305" s="84"/>
      <c r="J305" s="46"/>
      <c r="K305" s="17"/>
      <c r="M305" s="4"/>
      <c r="O305" s="6">
        <v>55000</v>
      </c>
      <c r="Q305" s="6">
        <v>2100</v>
      </c>
      <c r="R305" s="84"/>
      <c r="S305" s="46"/>
      <c r="T305" s="17"/>
      <c r="Y305" s="208"/>
      <c r="Z305" s="208"/>
      <c r="AA305" s="46"/>
      <c r="AB305" s="17"/>
      <c r="AC305" s="17"/>
      <c r="AD305" s="208"/>
      <c r="AE305" s="208"/>
      <c r="AF305" s="46"/>
      <c r="AG305" s="17"/>
      <c r="AH305" s="17"/>
    </row>
    <row r="306" spans="2:34" ht="12.75">
      <c r="B306" s="16" t="s">
        <v>196</v>
      </c>
      <c r="D306" t="s">
        <v>1457</v>
      </c>
      <c r="F306" s="6">
        <v>22000</v>
      </c>
      <c r="H306" s="6">
        <v>2100</v>
      </c>
      <c r="I306" s="84"/>
      <c r="J306" s="46"/>
      <c r="K306" s="17"/>
      <c r="M306" s="4"/>
      <c r="O306" s="6">
        <v>22000</v>
      </c>
      <c r="Q306" s="6">
        <v>2100</v>
      </c>
      <c r="R306" s="84"/>
      <c r="S306" s="46"/>
      <c r="T306" s="17"/>
      <c r="Y306" s="208"/>
      <c r="Z306" s="208"/>
      <c r="AA306" s="46"/>
      <c r="AB306" s="17"/>
      <c r="AC306" s="17"/>
      <c r="AD306" s="208"/>
      <c r="AE306" s="208"/>
      <c r="AF306" s="46"/>
      <c r="AG306" s="17"/>
      <c r="AH306" s="17"/>
    </row>
    <row r="307" spans="2:34" ht="12.75">
      <c r="B307" s="16" t="s">
        <v>1459</v>
      </c>
      <c r="D307" t="s">
        <v>1458</v>
      </c>
      <c r="F307" s="187">
        <v>0</v>
      </c>
      <c r="H307" s="187">
        <v>0</v>
      </c>
      <c r="I307" s="84"/>
      <c r="J307" s="46"/>
      <c r="K307" s="17"/>
      <c r="M307" s="4"/>
      <c r="O307" s="187">
        <v>0</v>
      </c>
      <c r="Q307" s="187">
        <v>0</v>
      </c>
      <c r="R307" s="84"/>
      <c r="S307" s="46"/>
      <c r="T307" s="17"/>
      <c r="Y307" s="208"/>
      <c r="Z307" s="208"/>
      <c r="AA307" s="46"/>
      <c r="AB307" s="17"/>
      <c r="AC307" s="17"/>
      <c r="AD307" s="208"/>
      <c r="AE307" s="208"/>
      <c r="AF307" s="46"/>
      <c r="AG307" s="17"/>
      <c r="AH307" s="17"/>
    </row>
    <row r="308" spans="4:34" ht="12.75">
      <c r="D308" t="s">
        <v>1460</v>
      </c>
      <c r="I308" s="84"/>
      <c r="J308" s="46"/>
      <c r="K308" s="17"/>
      <c r="M308" s="4"/>
      <c r="R308" s="84"/>
      <c r="S308" s="46"/>
      <c r="T308" s="17"/>
      <c r="Y308" s="208"/>
      <c r="Z308" s="208"/>
      <c r="AA308" s="46"/>
      <c r="AB308" s="17"/>
      <c r="AC308" s="17"/>
      <c r="AD308" s="208"/>
      <c r="AE308" s="208"/>
      <c r="AF308" s="46"/>
      <c r="AG308" s="17"/>
      <c r="AH308" s="17"/>
    </row>
    <row r="309" spans="2:34" ht="12.75">
      <c r="B309" s="16" t="s">
        <v>1687</v>
      </c>
      <c r="E309" t="s">
        <v>1461</v>
      </c>
      <c r="F309" s="6">
        <v>1000</v>
      </c>
      <c r="H309" s="198">
        <v>0</v>
      </c>
      <c r="I309" s="84"/>
      <c r="J309" s="46"/>
      <c r="K309" s="17"/>
      <c r="M309" s="4"/>
      <c r="O309" s="6">
        <v>1000</v>
      </c>
      <c r="Q309" s="198">
        <v>0</v>
      </c>
      <c r="R309" s="84"/>
      <c r="S309" s="46"/>
      <c r="T309" s="17"/>
      <c r="Y309" s="208"/>
      <c r="Z309" s="208"/>
      <c r="AA309" s="46"/>
      <c r="AB309" s="17"/>
      <c r="AC309" s="17"/>
      <c r="AD309" s="208"/>
      <c r="AE309" s="208"/>
      <c r="AF309" s="46"/>
      <c r="AG309" s="17"/>
      <c r="AH309" s="17"/>
    </row>
    <row r="310" spans="2:34" ht="12.75">
      <c r="B310" s="16" t="s">
        <v>1688</v>
      </c>
      <c r="E310" t="s">
        <v>1842</v>
      </c>
      <c r="F310" s="6">
        <v>8000</v>
      </c>
      <c r="H310" s="6">
        <v>1000</v>
      </c>
      <c r="I310" s="84"/>
      <c r="J310" s="46"/>
      <c r="K310" s="17"/>
      <c r="M310" s="4"/>
      <c r="O310" s="6">
        <v>8000</v>
      </c>
      <c r="Q310" s="6">
        <v>1000</v>
      </c>
      <c r="R310" s="84"/>
      <c r="S310" s="46"/>
      <c r="T310" s="17"/>
      <c r="Y310" s="208"/>
      <c r="Z310" s="208"/>
      <c r="AA310" s="46"/>
      <c r="AB310" s="17"/>
      <c r="AC310" s="17"/>
      <c r="AD310" s="208"/>
      <c r="AE310" s="208"/>
      <c r="AF310" s="46"/>
      <c r="AG310" s="17"/>
      <c r="AH310" s="17"/>
    </row>
    <row r="311" spans="1:34" ht="12.75">
      <c r="A311" s="71"/>
      <c r="B311" s="53" t="s">
        <v>1466</v>
      </c>
      <c r="C311" s="54"/>
      <c r="D311" s="54" t="s">
        <v>1462</v>
      </c>
      <c r="E311" s="54"/>
      <c r="F311" s="55"/>
      <c r="G311" s="56"/>
      <c r="H311" s="55"/>
      <c r="I311" s="152"/>
      <c r="J311" s="153"/>
      <c r="K311" s="154"/>
      <c r="M311" s="4"/>
      <c r="O311" s="55"/>
      <c r="P311" s="56"/>
      <c r="Q311" s="55"/>
      <c r="R311" s="152"/>
      <c r="S311" s="153"/>
      <c r="T311" s="154"/>
      <c r="Y311" s="217"/>
      <c r="Z311" s="217"/>
      <c r="AA311" s="153"/>
      <c r="AB311" s="154"/>
      <c r="AC311" s="17"/>
      <c r="AD311" s="217"/>
      <c r="AE311" s="217"/>
      <c r="AF311" s="153"/>
      <c r="AG311" s="154"/>
      <c r="AH311" s="17"/>
    </row>
    <row r="312" spans="1:34" ht="12.75">
      <c r="A312" s="71"/>
      <c r="B312" s="53" t="s">
        <v>1467</v>
      </c>
      <c r="C312" s="54"/>
      <c r="D312" s="54" t="s">
        <v>753</v>
      </c>
      <c r="E312" s="54"/>
      <c r="F312" s="55"/>
      <c r="G312" s="56"/>
      <c r="H312" s="55"/>
      <c r="I312" s="152"/>
      <c r="J312" s="153"/>
      <c r="K312" s="154"/>
      <c r="M312" s="4"/>
      <c r="O312" s="55"/>
      <c r="P312" s="56"/>
      <c r="Q312" s="55"/>
      <c r="R312" s="152"/>
      <c r="S312" s="153"/>
      <c r="T312" s="154"/>
      <c r="Y312" s="217"/>
      <c r="Z312" s="217"/>
      <c r="AA312" s="153"/>
      <c r="AB312" s="154"/>
      <c r="AC312" s="17"/>
      <c r="AD312" s="217"/>
      <c r="AE312" s="217"/>
      <c r="AF312" s="153"/>
      <c r="AG312" s="154"/>
      <c r="AH312" s="17"/>
    </row>
    <row r="313" spans="1:34" ht="12.75">
      <c r="A313" s="145"/>
      <c r="B313" s="146" t="s">
        <v>757</v>
      </c>
      <c r="C313" s="147"/>
      <c r="D313" s="147" t="s">
        <v>1463</v>
      </c>
      <c r="E313" s="147"/>
      <c r="F313" s="55"/>
      <c r="G313" s="56"/>
      <c r="H313" s="55"/>
      <c r="I313" s="152"/>
      <c r="J313" s="163"/>
      <c r="K313" s="154"/>
      <c r="M313" s="4"/>
      <c r="O313" s="55"/>
      <c r="P313" s="56"/>
      <c r="Q313" s="55"/>
      <c r="R313" s="152"/>
      <c r="S313" s="163"/>
      <c r="T313" s="154"/>
      <c r="Y313" s="217"/>
      <c r="Z313" s="217"/>
      <c r="AA313" s="163"/>
      <c r="AB313" s="154"/>
      <c r="AC313" s="17"/>
      <c r="AD313" s="217"/>
      <c r="AE313" s="217"/>
      <c r="AF313" s="163"/>
      <c r="AG313" s="154"/>
      <c r="AH313" s="17"/>
    </row>
    <row r="314" spans="1:34" ht="12.75">
      <c r="A314" s="140"/>
      <c r="B314" s="141" t="s">
        <v>421</v>
      </c>
      <c r="C314" s="142" t="s">
        <v>422</v>
      </c>
      <c r="D314" s="142"/>
      <c r="E314" s="142"/>
      <c r="F314" s="143">
        <v>2677000</v>
      </c>
      <c r="G314" s="144"/>
      <c r="H314" s="143">
        <v>7700</v>
      </c>
      <c r="I314" s="84"/>
      <c r="J314" s="46"/>
      <c r="K314" s="17"/>
      <c r="M314" s="4"/>
      <c r="O314" s="143">
        <v>2677000</v>
      </c>
      <c r="P314" s="144"/>
      <c r="Q314" s="143">
        <v>7700</v>
      </c>
      <c r="R314" s="84"/>
      <c r="S314" s="46"/>
      <c r="T314" s="17"/>
      <c r="Y314" s="218"/>
      <c r="Z314" s="218"/>
      <c r="AA314" s="46"/>
      <c r="AB314" s="17"/>
      <c r="AC314" s="17"/>
      <c r="AD314" s="218"/>
      <c r="AE314" s="218"/>
      <c r="AF314" s="46"/>
      <c r="AG314" s="17"/>
      <c r="AH314" s="17"/>
    </row>
    <row r="315" spans="1:34" ht="12.75">
      <c r="A315" s="145"/>
      <c r="B315" s="146" t="s">
        <v>1073</v>
      </c>
      <c r="C315" s="147" t="s">
        <v>1464</v>
      </c>
      <c r="D315" s="147"/>
      <c r="E315" s="147"/>
      <c r="F315" s="55"/>
      <c r="G315" s="56"/>
      <c r="H315" s="55"/>
      <c r="I315" s="152"/>
      <c r="J315" s="153"/>
      <c r="K315" s="154"/>
      <c r="M315" s="4"/>
      <c r="O315" s="55"/>
      <c r="P315" s="56"/>
      <c r="Q315" s="55"/>
      <c r="R315" s="152"/>
      <c r="S315" s="153"/>
      <c r="T315" s="154"/>
      <c r="Y315" s="217"/>
      <c r="Z315" s="217"/>
      <c r="AA315" s="153"/>
      <c r="AB315" s="154"/>
      <c r="AC315" s="17"/>
      <c r="AD315" s="217"/>
      <c r="AE315" s="217"/>
      <c r="AF315" s="153"/>
      <c r="AG315" s="154"/>
      <c r="AH315" s="17"/>
    </row>
    <row r="316" spans="1:34" ht="12.75">
      <c r="A316" s="145"/>
      <c r="B316" s="146" t="s">
        <v>1468</v>
      </c>
      <c r="C316" s="147" t="s">
        <v>1465</v>
      </c>
      <c r="D316" s="147"/>
      <c r="E316" s="147"/>
      <c r="F316" s="55"/>
      <c r="G316" s="56"/>
      <c r="H316" s="55"/>
      <c r="I316" s="152"/>
      <c r="J316" s="153"/>
      <c r="K316" s="154"/>
      <c r="M316" s="4"/>
      <c r="O316" s="55"/>
      <c r="P316" s="56"/>
      <c r="Q316" s="55"/>
      <c r="R316" s="152"/>
      <c r="S316" s="153"/>
      <c r="T316" s="154"/>
      <c r="Y316" s="217"/>
      <c r="Z316" s="217"/>
      <c r="AA316" s="153"/>
      <c r="AB316" s="154"/>
      <c r="AC316" s="17"/>
      <c r="AD316" s="217"/>
      <c r="AE316" s="217"/>
      <c r="AF316" s="153"/>
      <c r="AG316" s="154"/>
      <c r="AH316" s="17"/>
    </row>
    <row r="317" spans="1:34" ht="12.75">
      <c r="A317" s="140"/>
      <c r="B317" s="141" t="s">
        <v>960</v>
      </c>
      <c r="C317" s="142"/>
      <c r="D317" s="142" t="s">
        <v>423</v>
      </c>
      <c r="E317" s="142"/>
      <c r="F317" s="143">
        <v>208000</v>
      </c>
      <c r="G317" s="144"/>
      <c r="H317" s="143">
        <v>900</v>
      </c>
      <c r="I317" s="84"/>
      <c r="J317" s="46"/>
      <c r="K317" s="17"/>
      <c r="M317" s="4"/>
      <c r="O317" s="143">
        <v>208000</v>
      </c>
      <c r="P317" s="144"/>
      <c r="Q317" s="143">
        <v>900</v>
      </c>
      <c r="R317" s="84"/>
      <c r="S317" s="46"/>
      <c r="T317" s="17"/>
      <c r="Y317" s="218"/>
      <c r="Z317" s="218"/>
      <c r="AA317" s="46"/>
      <c r="AB317" s="17"/>
      <c r="AC317" s="17"/>
      <c r="AD317" s="218"/>
      <c r="AE317" s="218"/>
      <c r="AF317" s="46"/>
      <c r="AG317" s="17"/>
      <c r="AH317" s="17"/>
    </row>
    <row r="318" spans="1:34" ht="12.75">
      <c r="A318" s="140"/>
      <c r="B318" s="141" t="s">
        <v>424</v>
      </c>
      <c r="C318" s="142" t="s">
        <v>425</v>
      </c>
      <c r="D318" s="142"/>
      <c r="E318" s="142"/>
      <c r="F318" s="143">
        <v>233000</v>
      </c>
      <c r="G318" s="144"/>
      <c r="H318" s="143">
        <v>1200</v>
      </c>
      <c r="I318" s="84"/>
      <c r="J318" s="46"/>
      <c r="K318" s="17"/>
      <c r="M318" s="4"/>
      <c r="O318" s="143">
        <v>233000</v>
      </c>
      <c r="P318" s="144"/>
      <c r="Q318" s="143">
        <v>1200</v>
      </c>
      <c r="R318" s="84"/>
      <c r="S318" s="46"/>
      <c r="T318" s="17"/>
      <c r="Y318" s="218"/>
      <c r="Z318" s="218"/>
      <c r="AA318" s="46"/>
      <c r="AB318" s="17"/>
      <c r="AC318" s="17"/>
      <c r="AD318" s="218"/>
      <c r="AE318" s="218"/>
      <c r="AF318" s="46"/>
      <c r="AG318" s="17"/>
      <c r="AH318" s="17"/>
    </row>
    <row r="319" spans="1:34" ht="12.75">
      <c r="A319" s="145"/>
      <c r="B319" s="146" t="s">
        <v>755</v>
      </c>
      <c r="C319" s="147"/>
      <c r="D319" s="147" t="s">
        <v>1470</v>
      </c>
      <c r="E319" s="147"/>
      <c r="F319" s="55"/>
      <c r="G319" s="56"/>
      <c r="H319" s="55"/>
      <c r="I319" s="152"/>
      <c r="J319" s="153"/>
      <c r="K319" s="154"/>
      <c r="M319" s="4"/>
      <c r="O319" s="55"/>
      <c r="P319" s="56"/>
      <c r="Q319" s="55"/>
      <c r="R319" s="152"/>
      <c r="S319" s="153"/>
      <c r="T319" s="154"/>
      <c r="Y319" s="217"/>
      <c r="Z319" s="217"/>
      <c r="AA319" s="153"/>
      <c r="AB319" s="154"/>
      <c r="AC319" s="17"/>
      <c r="AD319" s="217"/>
      <c r="AE319" s="217"/>
      <c r="AF319" s="153"/>
      <c r="AG319" s="154"/>
      <c r="AH319" s="17"/>
    </row>
    <row r="320" spans="1:34" ht="12.75">
      <c r="A320" s="145"/>
      <c r="B320" s="146" t="s">
        <v>756</v>
      </c>
      <c r="C320" s="147"/>
      <c r="D320" s="147" t="s">
        <v>754</v>
      </c>
      <c r="E320" s="147"/>
      <c r="F320" s="55"/>
      <c r="G320" s="56"/>
      <c r="H320" s="55"/>
      <c r="I320" s="152"/>
      <c r="J320" s="153"/>
      <c r="K320" s="154"/>
      <c r="M320" s="4"/>
      <c r="O320" s="55"/>
      <c r="P320" s="56"/>
      <c r="Q320" s="55"/>
      <c r="R320" s="152"/>
      <c r="S320" s="153"/>
      <c r="T320" s="154"/>
      <c r="Y320" s="217"/>
      <c r="Z320" s="217"/>
      <c r="AA320" s="153"/>
      <c r="AB320" s="154"/>
      <c r="AC320" s="17"/>
      <c r="AD320" s="217"/>
      <c r="AE320" s="217"/>
      <c r="AF320" s="153"/>
      <c r="AG320" s="154"/>
      <c r="AH320" s="17"/>
    </row>
    <row r="321" spans="3:34" ht="12.75">
      <c r="C321" s="1" t="s">
        <v>2314</v>
      </c>
      <c r="G321" s="57">
        <f>SUM(F297:F320)</f>
        <v>4385000</v>
      </c>
      <c r="I321" s="84">
        <f>SUM(H297:H320)</f>
        <v>18600</v>
      </c>
      <c r="J321" s="46"/>
      <c r="K321" s="17"/>
      <c r="M321" s="4"/>
      <c r="P321" s="57">
        <f>SUM(O297:O320)</f>
        <v>4385000</v>
      </c>
      <c r="R321" s="84">
        <f>SUM(Q297:Q320)</f>
        <v>18600</v>
      </c>
      <c r="S321" s="46"/>
      <c r="T321" s="17"/>
      <c r="Y321" s="208"/>
      <c r="Z321" s="208"/>
      <c r="AA321" s="46"/>
      <c r="AB321" s="17"/>
      <c r="AC321" s="17"/>
      <c r="AD321" s="208"/>
      <c r="AE321" s="208"/>
      <c r="AF321" s="46"/>
      <c r="AG321" s="17"/>
      <c r="AH321" s="17"/>
    </row>
    <row r="322" spans="1:34" ht="12.75">
      <c r="A322" s="8">
        <v>57</v>
      </c>
      <c r="B322" s="16">
        <v>1</v>
      </c>
      <c r="C322" t="s">
        <v>426</v>
      </c>
      <c r="F322" s="6">
        <f>O322+Y322</f>
        <v>96600000</v>
      </c>
      <c r="H322" s="6">
        <f>Q322+Z322</f>
        <v>1114000</v>
      </c>
      <c r="I322" s="84"/>
      <c r="J322" s="46"/>
      <c r="K322" s="17"/>
      <c r="M322" s="4"/>
      <c r="O322" s="6">
        <v>75297000</v>
      </c>
      <c r="Q322" s="6">
        <v>841000</v>
      </c>
      <c r="R322" s="84"/>
      <c r="S322" s="46"/>
      <c r="T322" s="17"/>
      <c r="Y322" s="208">
        <v>21303000</v>
      </c>
      <c r="Z322" s="208">
        <v>273000</v>
      </c>
      <c r="AA322" s="46"/>
      <c r="AB322" s="17"/>
      <c r="AC322" s="17"/>
      <c r="AD322" s="228">
        <v>0</v>
      </c>
      <c r="AE322" s="228">
        <v>0</v>
      </c>
      <c r="AF322" s="46"/>
      <c r="AG322" s="17"/>
      <c r="AH322" s="17"/>
    </row>
    <row r="323" spans="2:34" ht="12.75">
      <c r="B323" s="16" t="s">
        <v>188</v>
      </c>
      <c r="C323" s="13" t="s">
        <v>1471</v>
      </c>
      <c r="F323" s="6">
        <v>1000</v>
      </c>
      <c r="G323" s="58"/>
      <c r="H323" s="198">
        <v>0</v>
      </c>
      <c r="I323" s="59"/>
      <c r="J323" s="46"/>
      <c r="K323" s="17"/>
      <c r="M323" s="4"/>
      <c r="O323" s="6">
        <v>1000</v>
      </c>
      <c r="P323" s="58"/>
      <c r="Q323" s="198">
        <v>0</v>
      </c>
      <c r="R323" s="59"/>
      <c r="S323" s="46"/>
      <c r="T323" s="17"/>
      <c r="Y323" s="208"/>
      <c r="Z323" s="208"/>
      <c r="AA323" s="46"/>
      <c r="AB323" s="17"/>
      <c r="AC323" s="17"/>
      <c r="AD323" s="208"/>
      <c r="AE323" s="208"/>
      <c r="AF323" s="46"/>
      <c r="AG323" s="17"/>
      <c r="AH323" s="17"/>
    </row>
    <row r="324" spans="2:34" ht="12.75">
      <c r="B324" s="16">
        <v>2</v>
      </c>
      <c r="C324" s="13" t="s">
        <v>364</v>
      </c>
      <c r="F324" s="6">
        <v>660000</v>
      </c>
      <c r="H324" s="6">
        <v>2900</v>
      </c>
      <c r="I324" s="84"/>
      <c r="J324" s="46"/>
      <c r="K324" s="17"/>
      <c r="M324" s="4"/>
      <c r="O324" s="6">
        <v>660000</v>
      </c>
      <c r="Q324" s="6">
        <v>2900</v>
      </c>
      <c r="R324" s="84"/>
      <c r="S324" s="46"/>
      <c r="T324" s="17"/>
      <c r="Y324" s="208"/>
      <c r="Z324" s="208"/>
      <c r="AA324" s="46"/>
      <c r="AB324" s="17"/>
      <c r="AC324" s="17"/>
      <c r="AD324" s="208"/>
      <c r="AE324" s="208"/>
      <c r="AF324" s="46"/>
      <c r="AG324" s="17"/>
      <c r="AH324" s="17"/>
    </row>
    <row r="325" spans="2:34" ht="12.75">
      <c r="B325" s="16" t="s">
        <v>950</v>
      </c>
      <c r="C325" s="13" t="s">
        <v>1472</v>
      </c>
      <c r="F325" s="6">
        <v>484000</v>
      </c>
      <c r="H325" s="6">
        <v>1400</v>
      </c>
      <c r="I325" s="84"/>
      <c r="J325" s="46"/>
      <c r="K325" s="17"/>
      <c r="M325" s="4"/>
      <c r="O325" s="6">
        <v>484000</v>
      </c>
      <c r="Q325" s="6">
        <v>1400</v>
      </c>
      <c r="R325" s="84"/>
      <c r="S325" s="46"/>
      <c r="T325" s="17"/>
      <c r="Y325" s="208"/>
      <c r="Z325" s="208"/>
      <c r="AA325" s="46"/>
      <c r="AB325" s="17"/>
      <c r="AC325" s="17"/>
      <c r="AD325" s="208"/>
      <c r="AE325" s="208"/>
      <c r="AF325" s="46"/>
      <c r="AG325" s="17"/>
      <c r="AH325" s="17"/>
    </row>
    <row r="326" spans="2:34" ht="12.75">
      <c r="B326" s="16" t="s">
        <v>951</v>
      </c>
      <c r="D326" t="s">
        <v>1473</v>
      </c>
      <c r="F326" s="6">
        <v>0</v>
      </c>
      <c r="H326" s="198">
        <v>0</v>
      </c>
      <c r="I326" s="84"/>
      <c r="J326" s="46"/>
      <c r="K326" s="17"/>
      <c r="M326" s="4"/>
      <c r="O326" s="6">
        <v>0</v>
      </c>
      <c r="Q326" s="198">
        <v>0</v>
      </c>
      <c r="R326" s="84"/>
      <c r="S326" s="46"/>
      <c r="T326" s="17"/>
      <c r="Y326" s="208"/>
      <c r="Z326" s="208"/>
      <c r="AA326" s="46"/>
      <c r="AB326" s="17"/>
      <c r="AC326" s="17"/>
      <c r="AD326" s="208"/>
      <c r="AE326" s="208"/>
      <c r="AF326" s="46"/>
      <c r="AG326" s="17"/>
      <c r="AH326" s="17"/>
    </row>
    <row r="327" spans="2:34" ht="12.75">
      <c r="B327" s="16" t="s">
        <v>952</v>
      </c>
      <c r="C327" t="s">
        <v>758</v>
      </c>
      <c r="F327" s="6">
        <v>208000</v>
      </c>
      <c r="H327" s="6">
        <v>500</v>
      </c>
      <c r="I327" s="84"/>
      <c r="J327" s="46"/>
      <c r="K327" s="17"/>
      <c r="M327" s="4"/>
      <c r="O327" s="6">
        <v>208000</v>
      </c>
      <c r="Q327" s="6">
        <v>500</v>
      </c>
      <c r="R327" s="84"/>
      <c r="S327" s="46"/>
      <c r="T327" s="17"/>
      <c r="Y327" s="208"/>
      <c r="Z327" s="208"/>
      <c r="AA327" s="46"/>
      <c r="AB327" s="17"/>
      <c r="AC327" s="17"/>
      <c r="AD327" s="208"/>
      <c r="AE327" s="208"/>
      <c r="AF327" s="46"/>
      <c r="AG327" s="17"/>
      <c r="AH327" s="17"/>
    </row>
    <row r="328" spans="2:34" ht="12.75">
      <c r="B328" s="16" t="s">
        <v>196</v>
      </c>
      <c r="C328" t="s">
        <v>427</v>
      </c>
      <c r="F328" s="6">
        <v>436000</v>
      </c>
      <c r="H328" s="6">
        <v>900</v>
      </c>
      <c r="I328" s="84"/>
      <c r="J328" s="46"/>
      <c r="K328" s="17"/>
      <c r="M328" s="4"/>
      <c r="O328" s="6">
        <v>436000</v>
      </c>
      <c r="Q328" s="6">
        <v>900</v>
      </c>
      <c r="R328" s="84"/>
      <c r="S328" s="46"/>
      <c r="T328" s="17"/>
      <c r="Y328" s="208"/>
      <c r="Z328" s="208"/>
      <c r="AA328" s="46"/>
      <c r="AB328" s="17"/>
      <c r="AC328" s="17"/>
      <c r="AD328" s="208"/>
      <c r="AE328" s="208"/>
      <c r="AF328" s="46"/>
      <c r="AG328" s="17"/>
      <c r="AH328" s="17"/>
    </row>
    <row r="329" spans="2:34" ht="12.75">
      <c r="B329" s="16">
        <v>4</v>
      </c>
      <c r="C329" t="s">
        <v>1575</v>
      </c>
      <c r="F329" s="6">
        <f>O329+Y329</f>
        <v>18200000</v>
      </c>
      <c r="H329" s="6">
        <f>Q329+Z329</f>
        <v>224000</v>
      </c>
      <c r="I329" s="84"/>
      <c r="J329" s="46"/>
      <c r="K329" s="17"/>
      <c r="M329" s="4"/>
      <c r="O329" s="6">
        <v>15641000</v>
      </c>
      <c r="Q329" s="6">
        <v>174000</v>
      </c>
      <c r="R329" s="84"/>
      <c r="S329" s="46"/>
      <c r="T329" s="17"/>
      <c r="Y329" s="208">
        <v>2559000</v>
      </c>
      <c r="Z329" s="208">
        <v>50000</v>
      </c>
      <c r="AA329" s="46"/>
      <c r="AB329" s="17"/>
      <c r="AC329" s="17"/>
      <c r="AD329" s="208"/>
      <c r="AE329" s="208"/>
      <c r="AF329" s="46"/>
      <c r="AG329" s="17"/>
      <c r="AH329" s="17"/>
    </row>
    <row r="330" spans="2:34" ht="12.75">
      <c r="B330" s="16" t="s">
        <v>959</v>
      </c>
      <c r="C330" t="s">
        <v>759</v>
      </c>
      <c r="F330" s="6">
        <v>34000</v>
      </c>
      <c r="H330" s="6">
        <v>200</v>
      </c>
      <c r="I330" s="84"/>
      <c r="J330" s="46"/>
      <c r="K330" s="17"/>
      <c r="M330" s="4"/>
      <c r="O330" s="6">
        <v>34000</v>
      </c>
      <c r="Q330" s="6">
        <v>200</v>
      </c>
      <c r="R330" s="84"/>
      <c r="S330" s="46"/>
      <c r="T330" s="17"/>
      <c r="Y330" s="208"/>
      <c r="Z330" s="208"/>
      <c r="AA330" s="46"/>
      <c r="AB330" s="17"/>
      <c r="AC330" s="17"/>
      <c r="AD330" s="208"/>
      <c r="AE330" s="208"/>
      <c r="AF330" s="46"/>
      <c r="AG330" s="17"/>
      <c r="AH330" s="17"/>
    </row>
    <row r="331" spans="2:34" ht="12.75">
      <c r="B331" s="16" t="s">
        <v>960</v>
      </c>
      <c r="C331" t="s">
        <v>428</v>
      </c>
      <c r="F331" s="6">
        <f>O331+Y331</f>
        <v>2255000</v>
      </c>
      <c r="H331" s="6">
        <f>Q331+Z331</f>
        <v>31700</v>
      </c>
      <c r="I331" s="84"/>
      <c r="J331" s="46"/>
      <c r="K331" s="17"/>
      <c r="M331" s="4"/>
      <c r="O331" s="6">
        <v>686000</v>
      </c>
      <c r="Q331" s="6">
        <v>6700</v>
      </c>
      <c r="R331" s="84"/>
      <c r="S331" s="46"/>
      <c r="T331" s="17"/>
      <c r="Y331" s="208">
        <v>1569000</v>
      </c>
      <c r="Z331" s="208">
        <v>25000</v>
      </c>
      <c r="AA331" s="46"/>
      <c r="AB331" s="17"/>
      <c r="AC331" s="17"/>
      <c r="AD331" s="208"/>
      <c r="AE331" s="208"/>
      <c r="AF331" s="46"/>
      <c r="AG331" s="17"/>
      <c r="AH331" s="17"/>
    </row>
    <row r="332" spans="2:34" ht="12.75">
      <c r="B332" s="16" t="s">
        <v>2042</v>
      </c>
      <c r="C332" s="13" t="s">
        <v>2043</v>
      </c>
      <c r="F332" s="265">
        <f>O332+O334+Y332</f>
        <v>2127000</v>
      </c>
      <c r="H332" s="265">
        <f>Q332+Q334+Z332</f>
        <v>30300</v>
      </c>
      <c r="I332" s="84"/>
      <c r="J332" s="46"/>
      <c r="K332" s="17"/>
      <c r="M332" s="4"/>
      <c r="O332" s="6">
        <v>1395000</v>
      </c>
      <c r="Q332" s="6">
        <v>20000</v>
      </c>
      <c r="R332" s="84"/>
      <c r="S332" s="46"/>
      <c r="T332" s="17"/>
      <c r="Y332" s="265">
        <v>597000</v>
      </c>
      <c r="Z332" s="265">
        <v>8000</v>
      </c>
      <c r="AA332" s="46"/>
      <c r="AB332" s="17"/>
      <c r="AC332" s="17"/>
      <c r="AD332" s="208"/>
      <c r="AE332" s="208"/>
      <c r="AF332" s="46"/>
      <c r="AG332" s="17"/>
      <c r="AH332" s="17"/>
    </row>
    <row r="333" spans="1:34" ht="12.75">
      <c r="A333" s="71"/>
      <c r="B333" s="53" t="s">
        <v>130</v>
      </c>
      <c r="C333" s="54"/>
      <c r="D333" s="54" t="s">
        <v>128</v>
      </c>
      <c r="E333" s="54"/>
      <c r="F333" s="265"/>
      <c r="G333" s="56"/>
      <c r="H333" s="265"/>
      <c r="I333" s="84"/>
      <c r="J333" s="46"/>
      <c r="K333" s="17"/>
      <c r="M333" s="4"/>
      <c r="O333" s="55"/>
      <c r="P333" s="56"/>
      <c r="Q333" s="55"/>
      <c r="R333" s="84"/>
      <c r="S333" s="46"/>
      <c r="T333" s="17"/>
      <c r="Y333" s="265"/>
      <c r="Z333" s="265"/>
      <c r="AA333" s="46"/>
      <c r="AB333" s="17"/>
      <c r="AC333" s="17"/>
      <c r="AD333" s="208"/>
      <c r="AE333" s="208"/>
      <c r="AF333" s="46"/>
      <c r="AG333" s="17"/>
      <c r="AH333" s="17"/>
    </row>
    <row r="334" spans="2:34" ht="12.75">
      <c r="B334" s="16" t="s">
        <v>132</v>
      </c>
      <c r="C334" t="s">
        <v>131</v>
      </c>
      <c r="F334" s="265"/>
      <c r="H334" s="265"/>
      <c r="I334" s="84"/>
      <c r="J334" s="46"/>
      <c r="K334" s="17"/>
      <c r="M334" s="4"/>
      <c r="O334" s="6">
        <v>135000</v>
      </c>
      <c r="Q334" s="6">
        <v>2300</v>
      </c>
      <c r="R334" s="84"/>
      <c r="S334" s="46"/>
      <c r="T334" s="17"/>
      <c r="Y334" s="265"/>
      <c r="Z334" s="265"/>
      <c r="AA334" s="46"/>
      <c r="AB334" s="17"/>
      <c r="AC334" s="17"/>
      <c r="AD334" s="208"/>
      <c r="AE334" s="208"/>
      <c r="AF334" s="46"/>
      <c r="AG334" s="17"/>
      <c r="AH334" s="17"/>
    </row>
    <row r="335" spans="3:34" ht="12.75">
      <c r="C335" s="1" t="s">
        <v>133</v>
      </c>
      <c r="G335" s="57">
        <f>SUM(F322:F334)</f>
        <v>121005000</v>
      </c>
      <c r="I335" s="84">
        <f>SUM(H322:H334)</f>
        <v>1405900</v>
      </c>
      <c r="J335" s="46"/>
      <c r="K335" s="17"/>
      <c r="M335" s="4"/>
      <c r="P335" s="57">
        <f>SUM(O322:O334)</f>
        <v>94977000</v>
      </c>
      <c r="R335" s="84">
        <f>SUM(Q322:Q334)</f>
        <v>1049900</v>
      </c>
      <c r="S335" s="46"/>
      <c r="T335" s="17"/>
      <c r="Y335" s="208"/>
      <c r="Z335" s="208"/>
      <c r="AA335" s="46"/>
      <c r="AB335" s="17"/>
      <c r="AC335" s="17"/>
      <c r="AD335" s="208"/>
      <c r="AE335" s="208"/>
      <c r="AF335" s="46"/>
      <c r="AG335" s="17"/>
      <c r="AH335" s="17"/>
    </row>
    <row r="336" spans="3:34" ht="12.75">
      <c r="C336" s="15" t="s">
        <v>134</v>
      </c>
      <c r="G336" s="58">
        <f>SUM(F229:F335)</f>
        <v>181145000</v>
      </c>
      <c r="H336" s="26"/>
      <c r="I336" s="164"/>
      <c r="J336" s="46"/>
      <c r="K336" s="17"/>
      <c r="M336" s="4"/>
      <c r="P336" s="58">
        <f>SUM(O229:O335)</f>
        <v>133663000</v>
      </c>
      <c r="Q336" s="26"/>
      <c r="R336" s="58">
        <f>SUM(Q229:Q335)</f>
        <v>2167200</v>
      </c>
      <c r="S336" s="46"/>
      <c r="T336" s="17"/>
      <c r="Y336" s="208"/>
      <c r="Z336" s="219"/>
      <c r="AA336" s="46"/>
      <c r="AB336" s="17"/>
      <c r="AC336" s="17"/>
      <c r="AD336" s="208"/>
      <c r="AE336" s="219"/>
      <c r="AF336" s="46"/>
      <c r="AG336" s="17"/>
      <c r="AH336" s="17"/>
    </row>
    <row r="337" spans="2:34" ht="12.75">
      <c r="B337" s="15" t="s">
        <v>760</v>
      </c>
      <c r="I337" s="84"/>
      <c r="J337" s="46"/>
      <c r="K337" s="17"/>
      <c r="M337" s="4"/>
      <c r="R337" s="84"/>
      <c r="S337" s="46"/>
      <c r="T337" s="17"/>
      <c r="Y337" s="208"/>
      <c r="Z337" s="208"/>
      <c r="AA337" s="46"/>
      <c r="AB337" s="17"/>
      <c r="AC337" s="17"/>
      <c r="AD337" s="208"/>
      <c r="AE337" s="208"/>
      <c r="AF337" s="46"/>
      <c r="AG337" s="17"/>
      <c r="AH337" s="17"/>
    </row>
    <row r="338" spans="1:34" ht="12.75">
      <c r="A338" s="8">
        <v>58</v>
      </c>
      <c r="C338" t="s">
        <v>1916</v>
      </c>
      <c r="I338" s="84"/>
      <c r="J338" s="46"/>
      <c r="K338" s="17"/>
      <c r="M338" s="4"/>
      <c r="R338" s="84"/>
      <c r="S338" s="46"/>
      <c r="T338" s="17"/>
      <c r="Y338" s="208"/>
      <c r="Z338" s="208"/>
      <c r="AA338" s="46"/>
      <c r="AB338" s="17"/>
      <c r="AC338" s="17"/>
      <c r="AD338" s="208"/>
      <c r="AE338" s="208"/>
      <c r="AF338" s="46"/>
      <c r="AG338" s="17"/>
      <c r="AH338" s="17"/>
    </row>
    <row r="339" spans="2:34" ht="12.75">
      <c r="B339" s="16" t="s">
        <v>140</v>
      </c>
      <c r="D339" t="s">
        <v>135</v>
      </c>
      <c r="F339" s="23">
        <v>23798000</v>
      </c>
      <c r="G339" s="84"/>
      <c r="H339" s="23">
        <v>82840000</v>
      </c>
      <c r="I339" s="84"/>
      <c r="J339" s="46"/>
      <c r="K339" s="17"/>
      <c r="M339" s="4"/>
      <c r="O339" s="23">
        <v>23798000</v>
      </c>
      <c r="P339" s="84"/>
      <c r="Q339" s="23">
        <v>82840000</v>
      </c>
      <c r="R339" s="84"/>
      <c r="S339" s="46"/>
      <c r="T339" s="17"/>
      <c r="Y339" s="208"/>
      <c r="Z339" s="208"/>
      <c r="AA339" s="46"/>
      <c r="AB339" s="17"/>
      <c r="AC339" s="17"/>
      <c r="AD339" s="208"/>
      <c r="AE339" s="208"/>
      <c r="AF339" s="46"/>
      <c r="AG339" s="17"/>
      <c r="AH339" s="17"/>
    </row>
    <row r="340" spans="2:34" ht="12.75">
      <c r="B340" s="16" t="s">
        <v>141</v>
      </c>
      <c r="D340" t="s">
        <v>136</v>
      </c>
      <c r="F340" s="6">
        <v>6000</v>
      </c>
      <c r="H340" s="6">
        <v>37000</v>
      </c>
      <c r="I340" s="84"/>
      <c r="J340" s="46"/>
      <c r="K340" s="17"/>
      <c r="M340" s="4"/>
      <c r="O340" s="6">
        <v>6000</v>
      </c>
      <c r="Q340" s="6">
        <v>37000</v>
      </c>
      <c r="R340" s="84"/>
      <c r="S340" s="46"/>
      <c r="T340" s="17"/>
      <c r="Y340" s="208"/>
      <c r="Z340" s="208"/>
      <c r="AA340" s="46"/>
      <c r="AB340" s="17"/>
      <c r="AC340" s="17"/>
      <c r="AD340" s="208"/>
      <c r="AE340" s="208"/>
      <c r="AF340" s="46"/>
      <c r="AG340" s="17"/>
      <c r="AH340" s="17"/>
    </row>
    <row r="341" spans="2:34" ht="12.75">
      <c r="B341" s="16" t="s">
        <v>1141</v>
      </c>
      <c r="D341" t="s">
        <v>137</v>
      </c>
      <c r="F341" s="6">
        <v>1062000</v>
      </c>
      <c r="H341" s="6">
        <v>2007000</v>
      </c>
      <c r="I341" s="84"/>
      <c r="J341" s="46"/>
      <c r="K341" s="17"/>
      <c r="M341" s="4"/>
      <c r="O341" s="6">
        <v>1062000</v>
      </c>
      <c r="Q341" s="6">
        <v>2007000</v>
      </c>
      <c r="R341" s="84"/>
      <c r="S341" s="46"/>
      <c r="T341" s="17"/>
      <c r="Y341" s="208"/>
      <c r="Z341" s="208"/>
      <c r="AA341" s="46"/>
      <c r="AB341" s="17"/>
      <c r="AC341" s="17"/>
      <c r="AD341" s="208"/>
      <c r="AE341" s="208"/>
      <c r="AF341" s="46"/>
      <c r="AG341" s="17"/>
      <c r="AH341" s="17"/>
    </row>
    <row r="342" spans="2:34" ht="12.75">
      <c r="B342" s="16" t="s">
        <v>965</v>
      </c>
      <c r="D342" t="s">
        <v>1918</v>
      </c>
      <c r="F342" s="6">
        <v>974000</v>
      </c>
      <c r="H342" s="6">
        <v>1804000</v>
      </c>
      <c r="I342" s="84"/>
      <c r="J342" s="46"/>
      <c r="K342" s="17"/>
      <c r="M342" s="4"/>
      <c r="O342" s="6">
        <v>974000</v>
      </c>
      <c r="Q342" s="6">
        <v>1804000</v>
      </c>
      <c r="R342" s="84"/>
      <c r="S342" s="46"/>
      <c r="T342" s="17"/>
      <c r="Y342" s="208"/>
      <c r="Z342" s="208"/>
      <c r="AA342" s="46"/>
      <c r="AB342" s="17"/>
      <c r="AC342" s="17"/>
      <c r="AD342" s="208"/>
      <c r="AE342" s="208"/>
      <c r="AF342" s="46"/>
      <c r="AG342" s="17"/>
      <c r="AH342" s="17"/>
    </row>
    <row r="343" spans="2:34" ht="12.75">
      <c r="B343" s="16" t="s">
        <v>966</v>
      </c>
      <c r="D343" t="s">
        <v>1919</v>
      </c>
      <c r="F343" s="6">
        <v>783000</v>
      </c>
      <c r="H343" s="6">
        <v>974000</v>
      </c>
      <c r="I343" s="84"/>
      <c r="J343" s="46"/>
      <c r="K343" s="17"/>
      <c r="M343" s="4"/>
      <c r="O343" s="6">
        <v>783000</v>
      </c>
      <c r="Q343" s="6">
        <v>974000</v>
      </c>
      <c r="R343" s="84"/>
      <c r="S343" s="46"/>
      <c r="T343" s="17"/>
      <c r="Y343" s="208"/>
      <c r="Z343" s="208"/>
      <c r="AA343" s="46"/>
      <c r="AB343" s="17"/>
      <c r="AC343" s="17"/>
      <c r="AD343" s="208"/>
      <c r="AE343" s="208"/>
      <c r="AF343" s="46"/>
      <c r="AG343" s="17"/>
      <c r="AH343" s="17"/>
    </row>
    <row r="344" spans="2:34" ht="12.75">
      <c r="B344" s="16">
        <v>2</v>
      </c>
      <c r="C344" t="s">
        <v>1920</v>
      </c>
      <c r="F344" s="6">
        <v>105000</v>
      </c>
      <c r="H344" s="6">
        <v>42000</v>
      </c>
      <c r="I344" s="84"/>
      <c r="J344" s="46"/>
      <c r="K344" s="17"/>
      <c r="M344" s="4"/>
      <c r="O344" s="6">
        <v>105000</v>
      </c>
      <c r="Q344" s="6">
        <v>42000</v>
      </c>
      <c r="R344" s="84"/>
      <c r="S344" s="46"/>
      <c r="T344" s="17"/>
      <c r="Y344" s="208"/>
      <c r="Z344" s="208"/>
      <c r="AA344" s="46"/>
      <c r="AB344" s="17"/>
      <c r="AC344" s="17"/>
      <c r="AD344" s="208"/>
      <c r="AE344" s="208"/>
      <c r="AF344" s="46"/>
      <c r="AG344" s="17"/>
      <c r="AH344" s="17"/>
    </row>
    <row r="345" spans="2:34" ht="12.75">
      <c r="B345" s="16">
        <v>3</v>
      </c>
      <c r="C345" t="s">
        <v>1921</v>
      </c>
      <c r="F345" s="6">
        <v>58000</v>
      </c>
      <c r="H345" s="6">
        <v>8700</v>
      </c>
      <c r="I345" s="84"/>
      <c r="J345" s="46"/>
      <c r="K345" s="17"/>
      <c r="M345" s="4"/>
      <c r="O345" s="6">
        <v>58000</v>
      </c>
      <c r="Q345" s="6">
        <v>8700</v>
      </c>
      <c r="R345" s="84"/>
      <c r="S345" s="46"/>
      <c r="T345" s="17"/>
      <c r="Y345" s="208"/>
      <c r="Z345" s="208"/>
      <c r="AA345" s="46"/>
      <c r="AB345" s="17"/>
      <c r="AC345" s="17"/>
      <c r="AD345" s="208"/>
      <c r="AE345" s="208"/>
      <c r="AF345" s="46"/>
      <c r="AG345" s="17"/>
      <c r="AH345" s="17"/>
    </row>
    <row r="346" spans="2:34" ht="12.75">
      <c r="B346" s="16" t="s">
        <v>1687</v>
      </c>
      <c r="C346" t="s">
        <v>138</v>
      </c>
      <c r="F346" s="6">
        <v>79000</v>
      </c>
      <c r="H346" s="6">
        <v>24000</v>
      </c>
      <c r="I346" s="84"/>
      <c r="J346" s="46"/>
      <c r="K346" s="17"/>
      <c r="M346" s="4"/>
      <c r="O346" s="6">
        <v>79000</v>
      </c>
      <c r="Q346" s="6">
        <v>24000</v>
      </c>
      <c r="R346" s="84"/>
      <c r="S346" s="46"/>
      <c r="T346" s="17"/>
      <c r="Y346" s="208"/>
      <c r="Z346" s="208"/>
      <c r="AA346" s="46"/>
      <c r="AB346" s="17"/>
      <c r="AC346" s="17"/>
      <c r="AD346" s="208"/>
      <c r="AE346" s="208"/>
      <c r="AF346" s="46"/>
      <c r="AG346" s="17"/>
      <c r="AH346" s="17"/>
    </row>
    <row r="347" spans="2:34" ht="12.75">
      <c r="B347" s="16" t="s">
        <v>1688</v>
      </c>
      <c r="D347" t="s">
        <v>139</v>
      </c>
      <c r="F347" s="187">
        <v>0</v>
      </c>
      <c r="H347" s="187">
        <v>0</v>
      </c>
      <c r="I347" s="84"/>
      <c r="J347" s="46"/>
      <c r="K347" s="17"/>
      <c r="M347" s="4"/>
      <c r="O347" s="187">
        <v>0</v>
      </c>
      <c r="Q347" s="187">
        <v>0</v>
      </c>
      <c r="R347" s="84"/>
      <c r="S347" s="46"/>
      <c r="T347" s="17"/>
      <c r="Y347" s="208"/>
      <c r="Z347" s="208"/>
      <c r="AA347" s="46"/>
      <c r="AB347" s="17"/>
      <c r="AC347" s="17"/>
      <c r="AD347" s="208"/>
      <c r="AE347" s="208"/>
      <c r="AF347" s="46"/>
      <c r="AG347" s="17"/>
      <c r="AH347" s="17"/>
    </row>
    <row r="348" spans="3:34" ht="12.75">
      <c r="C348" s="1" t="s">
        <v>142</v>
      </c>
      <c r="G348" s="57">
        <f>SUM(F339:F347)</f>
        <v>26865000</v>
      </c>
      <c r="I348" s="84">
        <f>SUM(H339:H347)</f>
        <v>87736700</v>
      </c>
      <c r="J348" s="46"/>
      <c r="K348" s="17"/>
      <c r="M348" s="4"/>
      <c r="P348" s="57">
        <f>SUM(O339:O347)</f>
        <v>26865000</v>
      </c>
      <c r="R348" s="84">
        <f>SUM(Q339:Q347)</f>
        <v>87736700</v>
      </c>
      <c r="S348" s="46"/>
      <c r="T348" s="17"/>
      <c r="Y348" s="208"/>
      <c r="Z348" s="208"/>
      <c r="AA348" s="46"/>
      <c r="AB348" s="17"/>
      <c r="AC348" s="17"/>
      <c r="AD348" s="208"/>
      <c r="AE348" s="208"/>
      <c r="AF348" s="46"/>
      <c r="AG348" s="17"/>
      <c r="AH348" s="17"/>
    </row>
    <row r="349" spans="1:34" ht="12.75">
      <c r="A349" s="8">
        <v>59</v>
      </c>
      <c r="B349" s="16" t="s">
        <v>1135</v>
      </c>
      <c r="C349" t="s">
        <v>143</v>
      </c>
      <c r="F349" s="6">
        <v>4000</v>
      </c>
      <c r="H349" s="6">
        <v>7200</v>
      </c>
      <c r="I349" s="84"/>
      <c r="J349" s="46"/>
      <c r="K349" s="17"/>
      <c r="M349" s="4"/>
      <c r="O349" s="6">
        <v>4000</v>
      </c>
      <c r="Q349" s="6">
        <v>7200</v>
      </c>
      <c r="R349" s="84"/>
      <c r="S349" s="46"/>
      <c r="T349" s="17"/>
      <c r="Y349" s="208"/>
      <c r="Z349" s="208"/>
      <c r="AA349" s="46"/>
      <c r="AB349" s="17"/>
      <c r="AC349" s="17"/>
      <c r="AD349" s="208"/>
      <c r="AE349" s="208"/>
      <c r="AF349" s="46"/>
      <c r="AG349" s="17"/>
      <c r="AH349" s="17"/>
    </row>
    <row r="350" spans="2:34" ht="12.75">
      <c r="B350" s="16" t="s">
        <v>1141</v>
      </c>
      <c r="C350" t="s">
        <v>144</v>
      </c>
      <c r="F350" s="6">
        <v>32000</v>
      </c>
      <c r="H350" s="6">
        <v>12000</v>
      </c>
      <c r="I350" s="84"/>
      <c r="J350" s="46"/>
      <c r="K350" s="17"/>
      <c r="M350" s="4"/>
      <c r="O350" s="6">
        <v>32000</v>
      </c>
      <c r="Q350" s="6">
        <v>12000</v>
      </c>
      <c r="R350" s="84"/>
      <c r="S350" s="46"/>
      <c r="T350" s="17"/>
      <c r="Y350" s="208"/>
      <c r="Z350" s="208"/>
      <c r="AA350" s="46"/>
      <c r="AB350" s="17"/>
      <c r="AC350" s="17"/>
      <c r="AD350" s="208"/>
      <c r="AE350" s="208"/>
      <c r="AF350" s="46"/>
      <c r="AG350" s="17"/>
      <c r="AH350" s="17"/>
    </row>
    <row r="351" spans="2:34" ht="12.75">
      <c r="B351" s="16">
        <v>2</v>
      </c>
      <c r="C351" t="s">
        <v>145</v>
      </c>
      <c r="F351" s="6">
        <v>20000</v>
      </c>
      <c r="H351" s="6">
        <v>57000</v>
      </c>
      <c r="I351" s="84"/>
      <c r="J351" s="46"/>
      <c r="K351" s="17"/>
      <c r="M351" s="4"/>
      <c r="O351" s="6">
        <v>20000</v>
      </c>
      <c r="Q351" s="6">
        <v>57000</v>
      </c>
      <c r="R351" s="84"/>
      <c r="S351" s="46"/>
      <c r="T351" s="17"/>
      <c r="Y351" s="208"/>
      <c r="Z351" s="208"/>
      <c r="AA351" s="46"/>
      <c r="AB351" s="17"/>
      <c r="AC351" s="17"/>
      <c r="AD351" s="208"/>
      <c r="AE351" s="208"/>
      <c r="AF351" s="46"/>
      <c r="AG351" s="17"/>
      <c r="AH351" s="17"/>
    </row>
    <row r="352" spans="2:34" ht="12.75">
      <c r="B352" s="16" t="s">
        <v>950</v>
      </c>
      <c r="C352" t="s">
        <v>1560</v>
      </c>
      <c r="F352" s="6">
        <v>1083000</v>
      </c>
      <c r="H352" s="6">
        <v>691000</v>
      </c>
      <c r="I352" s="84"/>
      <c r="J352" s="46"/>
      <c r="K352" s="17"/>
      <c r="M352" s="4"/>
      <c r="O352" s="6">
        <v>1083000</v>
      </c>
      <c r="Q352" s="6">
        <v>691000</v>
      </c>
      <c r="R352" s="84"/>
      <c r="S352" s="46"/>
      <c r="T352" s="17"/>
      <c r="Y352" s="208"/>
      <c r="Z352" s="208"/>
      <c r="AA352" s="46"/>
      <c r="AB352" s="17"/>
      <c r="AC352" s="17"/>
      <c r="AD352" s="208"/>
      <c r="AE352" s="208"/>
      <c r="AF352" s="46"/>
      <c r="AG352" s="17"/>
      <c r="AH352" s="17"/>
    </row>
    <row r="353" spans="2:34" ht="12.75">
      <c r="B353" s="16" t="s">
        <v>952</v>
      </c>
      <c r="C353" t="s">
        <v>146</v>
      </c>
      <c r="F353" s="6">
        <v>231000</v>
      </c>
      <c r="H353" s="6">
        <v>184000</v>
      </c>
      <c r="I353" s="84"/>
      <c r="J353" s="46"/>
      <c r="K353" s="17"/>
      <c r="M353" s="4"/>
      <c r="O353" s="6">
        <v>231000</v>
      </c>
      <c r="Q353" s="6">
        <v>184000</v>
      </c>
      <c r="R353" s="84"/>
      <c r="S353" s="46"/>
      <c r="T353" s="17"/>
      <c r="Y353" s="208"/>
      <c r="Z353" s="208"/>
      <c r="AA353" s="46"/>
      <c r="AB353" s="17"/>
      <c r="AC353" s="17"/>
      <c r="AD353" s="208"/>
      <c r="AE353" s="208"/>
      <c r="AF353" s="46"/>
      <c r="AG353" s="17"/>
      <c r="AH353" s="17"/>
    </row>
    <row r="354" spans="2:34" ht="12.75">
      <c r="B354" s="16" t="s">
        <v>147</v>
      </c>
      <c r="C354" t="s">
        <v>1922</v>
      </c>
      <c r="F354" s="6">
        <v>50000</v>
      </c>
      <c r="H354" s="6">
        <v>23000</v>
      </c>
      <c r="I354" s="84"/>
      <c r="J354" s="46"/>
      <c r="K354" s="17"/>
      <c r="M354" s="4"/>
      <c r="O354" s="6">
        <v>50000</v>
      </c>
      <c r="Q354" s="6">
        <v>23000</v>
      </c>
      <c r="R354" s="84"/>
      <c r="S354" s="46"/>
      <c r="T354" s="17"/>
      <c r="Y354" s="208"/>
      <c r="Z354" s="208"/>
      <c r="AA354" s="46"/>
      <c r="AB354" s="17"/>
      <c r="AC354" s="17"/>
      <c r="AD354" s="208"/>
      <c r="AE354" s="208"/>
      <c r="AF354" s="46"/>
      <c r="AG354" s="17"/>
      <c r="AH354" s="17"/>
    </row>
    <row r="355" spans="3:34" ht="12.75">
      <c r="C355" s="1" t="s">
        <v>148</v>
      </c>
      <c r="G355" s="57">
        <f>SUM(F349:F354)</f>
        <v>1420000</v>
      </c>
      <c r="I355" s="84">
        <f>SUM(H349:H354)</f>
        <v>974200</v>
      </c>
      <c r="J355" s="46"/>
      <c r="K355" s="17"/>
      <c r="M355" s="4"/>
      <c r="P355" s="57">
        <f>SUM(O349:O354)</f>
        <v>1420000</v>
      </c>
      <c r="R355" s="84">
        <f>SUM(Q349:Q354)</f>
        <v>974200</v>
      </c>
      <c r="S355" s="46"/>
      <c r="T355" s="17"/>
      <c r="Y355" s="208"/>
      <c r="Z355" s="208"/>
      <c r="AA355" s="46"/>
      <c r="AB355" s="17"/>
      <c r="AC355" s="17"/>
      <c r="AD355" s="208"/>
      <c r="AE355" s="208"/>
      <c r="AF355" s="46"/>
      <c r="AG355" s="17"/>
      <c r="AH355" s="17"/>
    </row>
    <row r="356" spans="1:34" ht="12.75">
      <c r="A356" s="8">
        <v>60</v>
      </c>
      <c r="B356" s="16">
        <v>1</v>
      </c>
      <c r="C356" t="s">
        <v>1923</v>
      </c>
      <c r="F356" s="6">
        <v>20000</v>
      </c>
      <c r="H356" s="6">
        <v>2400</v>
      </c>
      <c r="I356" s="84"/>
      <c r="J356" s="46"/>
      <c r="K356" s="17"/>
      <c r="M356" s="4"/>
      <c r="O356" s="6">
        <v>20000</v>
      </c>
      <c r="Q356" s="6">
        <v>2400</v>
      </c>
      <c r="R356" s="84"/>
      <c r="S356" s="46"/>
      <c r="T356" s="17"/>
      <c r="Y356" s="208"/>
      <c r="Z356" s="208"/>
      <c r="AA356" s="46"/>
      <c r="AB356" s="17"/>
      <c r="AC356" s="17"/>
      <c r="AD356" s="208"/>
      <c r="AE356" s="208"/>
      <c r="AF356" s="46"/>
      <c r="AG356" s="17"/>
      <c r="AH356" s="17"/>
    </row>
    <row r="357" spans="2:34" ht="12.75">
      <c r="B357" s="16">
        <v>2</v>
      </c>
      <c r="D357" t="s">
        <v>149</v>
      </c>
      <c r="F357" s="6">
        <v>245000</v>
      </c>
      <c r="H357" s="6">
        <v>14000</v>
      </c>
      <c r="I357" s="84"/>
      <c r="J357" s="46"/>
      <c r="K357" s="17"/>
      <c r="M357" s="4"/>
      <c r="O357" s="6">
        <v>245000</v>
      </c>
      <c r="Q357" s="6">
        <v>14000</v>
      </c>
      <c r="R357" s="84"/>
      <c r="S357" s="46"/>
      <c r="T357" s="17"/>
      <c r="Y357" s="208"/>
      <c r="Z357" s="208"/>
      <c r="AA357" s="46"/>
      <c r="AB357" s="17"/>
      <c r="AC357" s="17"/>
      <c r="AD357" s="208"/>
      <c r="AE357" s="208"/>
      <c r="AF357" s="46"/>
      <c r="AG357" s="17"/>
      <c r="AH357" s="17"/>
    </row>
    <row r="358" spans="2:34" ht="12.75">
      <c r="B358" s="16">
        <v>3</v>
      </c>
      <c r="C358" t="s">
        <v>150</v>
      </c>
      <c r="F358" s="6">
        <v>46000</v>
      </c>
      <c r="H358" s="6">
        <v>2800</v>
      </c>
      <c r="I358" s="84"/>
      <c r="J358" s="46"/>
      <c r="K358" s="17"/>
      <c r="M358" s="4"/>
      <c r="O358" s="6">
        <v>46000</v>
      </c>
      <c r="Q358" s="6">
        <v>2800</v>
      </c>
      <c r="R358" s="84"/>
      <c r="S358" s="46"/>
      <c r="T358" s="17"/>
      <c r="Y358" s="208"/>
      <c r="Z358" s="208"/>
      <c r="AA358" s="46"/>
      <c r="AB358" s="17"/>
      <c r="AC358" s="17"/>
      <c r="AD358" s="208"/>
      <c r="AE358" s="208"/>
      <c r="AF358" s="46"/>
      <c r="AG358" s="17"/>
      <c r="AH358" s="17"/>
    </row>
    <row r="359" spans="3:34" ht="12.75">
      <c r="C359" s="1" t="s">
        <v>151</v>
      </c>
      <c r="G359" s="57">
        <f>SUM(F356:F358)</f>
        <v>311000</v>
      </c>
      <c r="I359" s="84">
        <f>SUM(H356:H358)</f>
        <v>19200</v>
      </c>
      <c r="J359" s="46"/>
      <c r="K359" s="17"/>
      <c r="M359" s="4"/>
      <c r="P359" s="57">
        <f>SUM(O356:O358)</f>
        <v>311000</v>
      </c>
      <c r="R359" s="84">
        <f>SUM(Q356:Q358)</f>
        <v>19200</v>
      </c>
      <c r="S359" s="46"/>
      <c r="T359" s="17"/>
      <c r="Y359" s="208"/>
      <c r="Z359" s="208"/>
      <c r="AA359" s="46"/>
      <c r="AB359" s="17"/>
      <c r="AC359" s="17"/>
      <c r="AD359" s="208"/>
      <c r="AE359" s="208"/>
      <c r="AF359" s="46"/>
      <c r="AG359" s="17"/>
      <c r="AH359" s="17"/>
    </row>
    <row r="360" spans="1:34" ht="12.75">
      <c r="A360" s="8">
        <v>61</v>
      </c>
      <c r="B360" s="16">
        <v>1</v>
      </c>
      <c r="C360" t="s">
        <v>761</v>
      </c>
      <c r="F360" s="6">
        <v>1474000</v>
      </c>
      <c r="H360" s="6">
        <v>370000</v>
      </c>
      <c r="I360" s="84"/>
      <c r="J360" s="46"/>
      <c r="K360" s="17"/>
      <c r="M360" s="4"/>
      <c r="O360" s="6">
        <v>1474000</v>
      </c>
      <c r="Q360" s="6">
        <v>370000</v>
      </c>
      <c r="R360" s="84"/>
      <c r="S360" s="46"/>
      <c r="T360" s="17"/>
      <c r="Y360" s="208"/>
      <c r="Z360" s="208"/>
      <c r="AA360" s="46"/>
      <c r="AB360" s="17"/>
      <c r="AC360" s="17"/>
      <c r="AD360" s="208"/>
      <c r="AE360" s="208"/>
      <c r="AF360" s="46"/>
      <c r="AG360" s="17"/>
      <c r="AH360" s="17"/>
    </row>
    <row r="361" spans="2:34" ht="12.75">
      <c r="B361" s="16">
        <v>2</v>
      </c>
      <c r="D361" t="s">
        <v>762</v>
      </c>
      <c r="F361" s="6">
        <v>3378000</v>
      </c>
      <c r="H361" s="6">
        <v>458000</v>
      </c>
      <c r="I361" s="84"/>
      <c r="J361" s="46"/>
      <c r="K361" s="17"/>
      <c r="M361" s="4"/>
      <c r="O361" s="6">
        <v>3378000</v>
      </c>
      <c r="Q361" s="6">
        <v>458000</v>
      </c>
      <c r="R361" s="84"/>
      <c r="S361" s="46"/>
      <c r="T361" s="17"/>
      <c r="Y361" s="208"/>
      <c r="Z361" s="208"/>
      <c r="AA361" s="46"/>
      <c r="AB361" s="17"/>
      <c r="AC361" s="17"/>
      <c r="AD361" s="208"/>
      <c r="AE361" s="208"/>
      <c r="AF361" s="46"/>
      <c r="AG361" s="17"/>
      <c r="AH361" s="17"/>
    </row>
    <row r="362" spans="2:34" ht="12.75">
      <c r="B362" s="16" t="s">
        <v>152</v>
      </c>
      <c r="C362" t="s">
        <v>763</v>
      </c>
      <c r="F362" s="6">
        <v>5000</v>
      </c>
      <c r="H362" s="6">
        <v>500</v>
      </c>
      <c r="I362" s="84"/>
      <c r="J362" s="46"/>
      <c r="K362" s="17"/>
      <c r="M362" s="4"/>
      <c r="O362" s="6">
        <v>5000</v>
      </c>
      <c r="Q362" s="6">
        <v>500</v>
      </c>
      <c r="R362" s="84"/>
      <c r="S362" s="46"/>
      <c r="T362" s="17"/>
      <c r="Y362" s="208"/>
      <c r="Z362" s="208"/>
      <c r="AA362" s="46"/>
      <c r="AB362" s="17"/>
      <c r="AC362" s="17"/>
      <c r="AD362" s="208"/>
      <c r="AE362" s="208"/>
      <c r="AF362" s="46"/>
      <c r="AG362" s="17"/>
      <c r="AH362" s="17"/>
    </row>
    <row r="363" spans="2:34" ht="12.75">
      <c r="B363" s="16" t="s">
        <v>153</v>
      </c>
      <c r="D363" t="s">
        <v>1924</v>
      </c>
      <c r="F363" s="6">
        <v>692000</v>
      </c>
      <c r="H363" s="6">
        <v>49000</v>
      </c>
      <c r="I363" s="84"/>
      <c r="J363" s="46"/>
      <c r="K363" s="17"/>
      <c r="M363" s="4"/>
      <c r="O363" s="6">
        <v>692000</v>
      </c>
      <c r="Q363" s="6">
        <v>49000</v>
      </c>
      <c r="R363" s="84"/>
      <c r="S363" s="46"/>
      <c r="T363" s="17"/>
      <c r="Y363" s="208"/>
      <c r="Z363" s="208"/>
      <c r="AA363" s="46"/>
      <c r="AB363" s="17"/>
      <c r="AC363" s="17"/>
      <c r="AD363" s="208"/>
      <c r="AE363" s="208"/>
      <c r="AF363" s="46"/>
      <c r="AG363" s="17"/>
      <c r="AH363" s="17"/>
    </row>
    <row r="364" spans="2:34" ht="12.75">
      <c r="B364" s="16" t="s">
        <v>950</v>
      </c>
      <c r="C364" t="s">
        <v>156</v>
      </c>
      <c r="F364" s="6">
        <v>13000</v>
      </c>
      <c r="H364" s="6">
        <v>300</v>
      </c>
      <c r="I364" s="84"/>
      <c r="J364" s="46"/>
      <c r="K364" s="17"/>
      <c r="M364" s="4"/>
      <c r="O364" s="6">
        <v>13000</v>
      </c>
      <c r="Q364" s="6">
        <v>300</v>
      </c>
      <c r="R364" s="84"/>
      <c r="S364" s="46"/>
      <c r="T364" s="17"/>
      <c r="Y364" s="208"/>
      <c r="Z364" s="208"/>
      <c r="AA364" s="46"/>
      <c r="AB364" s="17"/>
      <c r="AC364" s="17"/>
      <c r="AD364" s="208"/>
      <c r="AE364" s="208"/>
      <c r="AF364" s="46"/>
      <c r="AG364" s="17"/>
      <c r="AH364" s="17"/>
    </row>
    <row r="365" spans="2:34" ht="12.75">
      <c r="B365" s="16" t="s">
        <v>952</v>
      </c>
      <c r="C365" t="s">
        <v>157</v>
      </c>
      <c r="F365" s="6">
        <v>143000</v>
      </c>
      <c r="H365" s="6">
        <v>3400</v>
      </c>
      <c r="I365" s="84"/>
      <c r="J365" s="46"/>
      <c r="K365" s="17"/>
      <c r="M365" s="4"/>
      <c r="O365" s="6">
        <v>143000</v>
      </c>
      <c r="Q365" s="6">
        <v>3400</v>
      </c>
      <c r="R365" s="84"/>
      <c r="S365" s="46"/>
      <c r="T365" s="17"/>
      <c r="Y365" s="208"/>
      <c r="Z365" s="208"/>
      <c r="AA365" s="46"/>
      <c r="AB365" s="17"/>
      <c r="AC365" s="17"/>
      <c r="AD365" s="208"/>
      <c r="AE365" s="208"/>
      <c r="AF365" s="46"/>
      <c r="AG365" s="17"/>
      <c r="AH365" s="17"/>
    </row>
    <row r="366" spans="2:34" ht="12.75">
      <c r="B366" s="16" t="s">
        <v>154</v>
      </c>
      <c r="C366" t="s">
        <v>158</v>
      </c>
      <c r="F366" s="6">
        <v>1000</v>
      </c>
      <c r="H366" s="26"/>
      <c r="I366" s="84"/>
      <c r="J366" s="165">
        <v>500</v>
      </c>
      <c r="K366" s="166" t="s">
        <v>407</v>
      </c>
      <c r="L366" s="27"/>
      <c r="M366" s="4"/>
      <c r="O366" s="6">
        <v>1000</v>
      </c>
      <c r="Q366" s="26"/>
      <c r="R366" s="84"/>
      <c r="S366" s="165">
        <v>500</v>
      </c>
      <c r="T366" s="166" t="s">
        <v>407</v>
      </c>
      <c r="Y366" s="208"/>
      <c r="Z366" s="219"/>
      <c r="AA366" s="165"/>
      <c r="AB366" s="166"/>
      <c r="AC366" s="17"/>
      <c r="AD366" s="208"/>
      <c r="AE366" s="219"/>
      <c r="AF366" s="165"/>
      <c r="AG366" s="166"/>
      <c r="AH366" s="17"/>
    </row>
    <row r="367" spans="2:34" ht="12.75">
      <c r="B367" s="16">
        <v>4</v>
      </c>
      <c r="C367" t="s">
        <v>1723</v>
      </c>
      <c r="F367" s="6">
        <v>31000</v>
      </c>
      <c r="H367" s="6">
        <v>500</v>
      </c>
      <c r="I367" s="84"/>
      <c r="J367" s="46"/>
      <c r="K367" s="17"/>
      <c r="M367" s="4"/>
      <c r="O367" s="6">
        <v>31000</v>
      </c>
      <c r="Q367" s="6">
        <v>500</v>
      </c>
      <c r="R367" s="84"/>
      <c r="S367" s="46"/>
      <c r="T367" s="17"/>
      <c r="Y367" s="208"/>
      <c r="Z367" s="208"/>
      <c r="AA367" s="46"/>
      <c r="AB367" s="17"/>
      <c r="AC367" s="17"/>
      <c r="AD367" s="208"/>
      <c r="AE367" s="208"/>
      <c r="AF367" s="46"/>
      <c r="AG367" s="17"/>
      <c r="AH367" s="17"/>
    </row>
    <row r="368" spans="2:34" ht="12.75">
      <c r="B368" s="16">
        <v>5</v>
      </c>
      <c r="C368" t="s">
        <v>764</v>
      </c>
      <c r="F368" s="6">
        <v>1104000</v>
      </c>
      <c r="H368" s="6">
        <v>26000</v>
      </c>
      <c r="I368" s="84"/>
      <c r="J368" s="46"/>
      <c r="K368" s="17"/>
      <c r="M368" s="4"/>
      <c r="O368" s="6">
        <v>1104000</v>
      </c>
      <c r="Q368" s="6">
        <v>26000</v>
      </c>
      <c r="R368" s="84"/>
      <c r="S368" s="46"/>
      <c r="T368" s="17"/>
      <c r="Y368" s="208"/>
      <c r="Z368" s="208"/>
      <c r="AA368" s="46"/>
      <c r="AB368" s="17"/>
      <c r="AC368" s="17"/>
      <c r="AD368" s="208"/>
      <c r="AE368" s="208"/>
      <c r="AF368" s="46"/>
      <c r="AG368" s="17"/>
      <c r="AH368" s="17"/>
    </row>
    <row r="369" spans="2:34" ht="12.75">
      <c r="B369" s="16" t="s">
        <v>155</v>
      </c>
      <c r="C369" t="s">
        <v>1724</v>
      </c>
      <c r="F369" s="6">
        <v>4000</v>
      </c>
      <c r="H369" s="198">
        <v>0</v>
      </c>
      <c r="I369" s="84"/>
      <c r="J369" s="46"/>
      <c r="K369" s="17"/>
      <c r="M369" s="4"/>
      <c r="O369" s="6">
        <v>4000</v>
      </c>
      <c r="Q369" s="198">
        <v>0</v>
      </c>
      <c r="R369" s="84"/>
      <c r="S369" s="46"/>
      <c r="T369" s="17"/>
      <c r="Y369" s="208"/>
      <c r="Z369" s="208"/>
      <c r="AA369" s="46"/>
      <c r="AB369" s="17"/>
      <c r="AC369" s="17"/>
      <c r="AD369" s="208"/>
      <c r="AE369" s="208"/>
      <c r="AF369" s="46"/>
      <c r="AG369" s="17"/>
      <c r="AH369" s="17"/>
    </row>
    <row r="370" spans="3:34" ht="12.75">
      <c r="C370" s="1" t="s">
        <v>1725</v>
      </c>
      <c r="G370" s="57">
        <f>SUM(F360:F369)</f>
        <v>6845000</v>
      </c>
      <c r="I370" s="152"/>
      <c r="J370" s="46"/>
      <c r="K370" s="17"/>
      <c r="M370" s="4"/>
      <c r="P370" s="57">
        <f>SUM(O360:O369)</f>
        <v>6845000</v>
      </c>
      <c r="R370" s="152"/>
      <c r="S370" s="46"/>
      <c r="T370" s="17"/>
      <c r="Y370" s="208"/>
      <c r="Z370" s="208"/>
      <c r="AA370" s="46"/>
      <c r="AB370" s="17"/>
      <c r="AC370" s="17"/>
      <c r="AD370" s="208"/>
      <c r="AE370" s="208"/>
      <c r="AF370" s="46"/>
      <c r="AG370" s="17"/>
      <c r="AH370" s="17"/>
    </row>
    <row r="371" spans="1:34" ht="12.75">
      <c r="A371" s="8">
        <v>62</v>
      </c>
      <c r="B371" s="16" t="s">
        <v>1135</v>
      </c>
      <c r="C371" t="s">
        <v>1726</v>
      </c>
      <c r="F371" s="6">
        <f>O371+AD371</f>
        <v>678000</v>
      </c>
      <c r="H371" s="6">
        <f>Q371+AE371</f>
        <v>565000</v>
      </c>
      <c r="I371" s="84"/>
      <c r="J371" s="46"/>
      <c r="K371" s="17"/>
      <c r="M371" s="4"/>
      <c r="O371" s="6">
        <v>675000</v>
      </c>
      <c r="Q371" s="6">
        <v>560000</v>
      </c>
      <c r="R371" s="84"/>
      <c r="S371" s="46"/>
      <c r="T371" s="17"/>
      <c r="Y371" s="208"/>
      <c r="Z371" s="208"/>
      <c r="AA371" s="46"/>
      <c r="AB371" s="17"/>
      <c r="AC371" s="17"/>
      <c r="AD371" s="208">
        <v>3000</v>
      </c>
      <c r="AE371" s="208">
        <v>5000</v>
      </c>
      <c r="AF371" s="46"/>
      <c r="AG371" s="17"/>
      <c r="AH371" s="17"/>
    </row>
    <row r="372" spans="2:34" ht="12.75">
      <c r="B372" s="16" t="s">
        <v>1141</v>
      </c>
      <c r="C372" t="s">
        <v>1727</v>
      </c>
      <c r="F372" s="6">
        <v>47000</v>
      </c>
      <c r="H372" s="6">
        <v>49000</v>
      </c>
      <c r="I372" s="84"/>
      <c r="J372" s="46"/>
      <c r="K372" s="17"/>
      <c r="M372" s="4"/>
      <c r="O372" s="6">
        <v>47000</v>
      </c>
      <c r="Q372" s="6">
        <v>49000</v>
      </c>
      <c r="R372" s="84"/>
      <c r="S372" s="46"/>
      <c r="T372" s="17"/>
      <c r="Y372" s="208"/>
      <c r="Z372" s="208"/>
      <c r="AA372" s="46"/>
      <c r="AB372" s="17"/>
      <c r="AC372" s="17"/>
      <c r="AD372" s="208"/>
      <c r="AE372" s="208"/>
      <c r="AF372" s="46"/>
      <c r="AG372" s="17"/>
      <c r="AH372" s="17"/>
    </row>
    <row r="373" spans="2:34" ht="12.75">
      <c r="B373" s="16">
        <v>2</v>
      </c>
      <c r="C373" t="s">
        <v>765</v>
      </c>
      <c r="F373" s="6">
        <v>56000</v>
      </c>
      <c r="H373" s="6">
        <v>13000</v>
      </c>
      <c r="I373" s="84"/>
      <c r="J373" s="46"/>
      <c r="K373" s="17"/>
      <c r="M373" s="4"/>
      <c r="O373" s="6">
        <v>56000</v>
      </c>
      <c r="Q373" s="6">
        <v>13000</v>
      </c>
      <c r="R373" s="84"/>
      <c r="S373" s="46"/>
      <c r="T373" s="17"/>
      <c r="Y373" s="208"/>
      <c r="Z373" s="208"/>
      <c r="AA373" s="46"/>
      <c r="AB373" s="17"/>
      <c r="AC373" s="17"/>
      <c r="AD373" s="208"/>
      <c r="AE373" s="208"/>
      <c r="AF373" s="46"/>
      <c r="AG373" s="17"/>
      <c r="AH373" s="17"/>
    </row>
    <row r="374" spans="2:34" ht="12.75">
      <c r="B374" s="16" t="s">
        <v>949</v>
      </c>
      <c r="C374" s="13" t="s">
        <v>1728</v>
      </c>
      <c r="F374" s="187">
        <v>0</v>
      </c>
      <c r="H374" s="187">
        <v>0</v>
      </c>
      <c r="I374" s="84"/>
      <c r="J374" s="46"/>
      <c r="K374" s="17"/>
      <c r="M374" s="4"/>
      <c r="O374" s="187">
        <v>0</v>
      </c>
      <c r="Q374" s="187">
        <v>0</v>
      </c>
      <c r="R374" s="84"/>
      <c r="S374" s="46"/>
      <c r="T374" s="17"/>
      <c r="Y374" s="208"/>
      <c r="Z374" s="208"/>
      <c r="AA374" s="46"/>
      <c r="AB374" s="17"/>
      <c r="AC374" s="17"/>
      <c r="AD374" s="208"/>
      <c r="AE374" s="208"/>
      <c r="AF374" s="46"/>
      <c r="AG374" s="17"/>
      <c r="AH374" s="17"/>
    </row>
    <row r="375" spans="2:34" ht="12.75">
      <c r="B375" s="16" t="s">
        <v>950</v>
      </c>
      <c r="C375" s="13" t="s">
        <v>1729</v>
      </c>
      <c r="F375" s="6">
        <v>0</v>
      </c>
      <c r="H375" s="198">
        <v>0</v>
      </c>
      <c r="I375" s="84"/>
      <c r="J375" s="46"/>
      <c r="K375" s="17"/>
      <c r="M375" s="4"/>
      <c r="O375" s="6">
        <v>0</v>
      </c>
      <c r="Q375" s="198">
        <v>0</v>
      </c>
      <c r="R375" s="84"/>
      <c r="S375" s="46"/>
      <c r="T375" s="17"/>
      <c r="Y375" s="208"/>
      <c r="Z375" s="208"/>
      <c r="AA375" s="46"/>
      <c r="AB375" s="17"/>
      <c r="AC375" s="17"/>
      <c r="AD375" s="208"/>
      <c r="AE375" s="208"/>
      <c r="AF375" s="46"/>
      <c r="AG375" s="17"/>
      <c r="AH375" s="17"/>
    </row>
    <row r="376" spans="2:34" ht="12.75">
      <c r="B376" s="16" t="s">
        <v>952</v>
      </c>
      <c r="C376" s="13" t="s">
        <v>1730</v>
      </c>
      <c r="F376" s="208">
        <v>1090000</v>
      </c>
      <c r="H376" s="208">
        <v>320000</v>
      </c>
      <c r="I376" s="84"/>
      <c r="J376" s="46"/>
      <c r="K376" s="17"/>
      <c r="M376" s="4"/>
      <c r="O376" s="187">
        <v>0</v>
      </c>
      <c r="Q376" s="187">
        <v>0</v>
      </c>
      <c r="R376" s="84"/>
      <c r="S376" s="46"/>
      <c r="T376" s="17"/>
      <c r="Y376" s="208">
        <v>1090000</v>
      </c>
      <c r="Z376" s="208">
        <v>320000</v>
      </c>
      <c r="AA376" s="46"/>
      <c r="AB376" s="17"/>
      <c r="AC376" s="17"/>
      <c r="AD376" s="208"/>
      <c r="AE376" s="208"/>
      <c r="AF376" s="46"/>
      <c r="AG376" s="17"/>
      <c r="AH376" s="17"/>
    </row>
    <row r="377" spans="2:34" ht="12.75">
      <c r="B377" s="16" t="s">
        <v>1925</v>
      </c>
      <c r="D377" t="s">
        <v>1926</v>
      </c>
      <c r="F377" s="6">
        <v>133000</v>
      </c>
      <c r="H377" s="6">
        <v>20000</v>
      </c>
      <c r="I377" s="84"/>
      <c r="J377" s="46"/>
      <c r="K377" s="17"/>
      <c r="M377" s="4"/>
      <c r="O377" s="6">
        <v>133000</v>
      </c>
      <c r="Q377" s="6">
        <v>20000</v>
      </c>
      <c r="R377" s="84"/>
      <c r="S377" s="46"/>
      <c r="T377" s="17"/>
      <c r="Y377" s="208"/>
      <c r="Z377" s="208"/>
      <c r="AA377" s="46"/>
      <c r="AB377" s="17"/>
      <c r="AC377" s="17"/>
      <c r="AD377" s="208"/>
      <c r="AE377" s="208"/>
      <c r="AF377" s="46"/>
      <c r="AG377" s="17"/>
      <c r="AH377" s="17"/>
    </row>
    <row r="378" spans="1:34" ht="12.75">
      <c r="A378" s="71"/>
      <c r="B378" s="53" t="s">
        <v>1459</v>
      </c>
      <c r="C378" s="54"/>
      <c r="D378" s="54" t="s">
        <v>1731</v>
      </c>
      <c r="E378" s="54"/>
      <c r="F378" s="55"/>
      <c r="G378" s="56"/>
      <c r="H378" s="55"/>
      <c r="I378" s="152"/>
      <c r="J378" s="153"/>
      <c r="K378" s="154"/>
      <c r="M378" s="4"/>
      <c r="O378" s="55"/>
      <c r="P378" s="56"/>
      <c r="Q378" s="55"/>
      <c r="R378" s="152"/>
      <c r="S378" s="153"/>
      <c r="T378" s="154"/>
      <c r="Y378" s="217"/>
      <c r="Z378" s="217"/>
      <c r="AA378" s="153"/>
      <c r="AB378" s="154"/>
      <c r="AC378" s="17"/>
      <c r="AD378" s="217"/>
      <c r="AE378" s="217"/>
      <c r="AF378" s="153"/>
      <c r="AG378" s="154"/>
      <c r="AH378" s="17"/>
    </row>
    <row r="379" spans="2:34" ht="12.75">
      <c r="B379" s="16" t="s">
        <v>1733</v>
      </c>
      <c r="D379" t="s">
        <v>1732</v>
      </c>
      <c r="F379" s="187">
        <v>0</v>
      </c>
      <c r="H379" s="187">
        <v>0</v>
      </c>
      <c r="I379" s="84"/>
      <c r="J379" s="46"/>
      <c r="K379" s="17"/>
      <c r="M379" s="4"/>
      <c r="O379" s="187">
        <v>0</v>
      </c>
      <c r="Q379" s="187">
        <v>0</v>
      </c>
      <c r="R379" s="84"/>
      <c r="S379" s="46"/>
      <c r="T379" s="17"/>
      <c r="Y379" s="208"/>
      <c r="Z379" s="208"/>
      <c r="AA379" s="46"/>
      <c r="AB379" s="17"/>
      <c r="AC379" s="17"/>
      <c r="AD379" s="208"/>
      <c r="AE379" s="208"/>
      <c r="AF379" s="46"/>
      <c r="AG379" s="17"/>
      <c r="AH379" s="17"/>
    </row>
    <row r="380" spans="1:34" ht="12.75">
      <c r="A380" s="71"/>
      <c r="B380" s="53" t="s">
        <v>1742</v>
      </c>
      <c r="C380" s="54" t="s">
        <v>766</v>
      </c>
      <c r="D380" s="54"/>
      <c r="E380" s="54"/>
      <c r="F380" s="55"/>
      <c r="G380" s="56"/>
      <c r="H380" s="55"/>
      <c r="I380" s="152"/>
      <c r="J380" s="153"/>
      <c r="K380" s="154"/>
      <c r="M380" s="4"/>
      <c r="O380" s="55"/>
      <c r="P380" s="56"/>
      <c r="Q380" s="55"/>
      <c r="R380" s="152"/>
      <c r="S380" s="153"/>
      <c r="T380" s="154"/>
      <c r="Y380" s="217"/>
      <c r="Z380" s="217"/>
      <c r="AA380" s="153"/>
      <c r="AB380" s="154"/>
      <c r="AC380" s="17"/>
      <c r="AD380" s="217"/>
      <c r="AE380" s="217"/>
      <c r="AF380" s="153"/>
      <c r="AG380" s="154"/>
      <c r="AH380" s="17"/>
    </row>
    <row r="381" spans="2:34" ht="12.75">
      <c r="B381" s="16" t="s">
        <v>1743</v>
      </c>
      <c r="C381" t="s">
        <v>1734</v>
      </c>
      <c r="F381" s="6">
        <f>O381+Y381</f>
        <v>3786000</v>
      </c>
      <c r="H381" s="6">
        <f>Q381+Z381</f>
        <v>425000</v>
      </c>
      <c r="I381" s="84"/>
      <c r="J381" s="46"/>
      <c r="K381" s="17"/>
      <c r="M381" s="4"/>
      <c r="O381" s="6">
        <v>353000</v>
      </c>
      <c r="Q381" s="6">
        <v>38000</v>
      </c>
      <c r="R381" s="84"/>
      <c r="S381" s="46"/>
      <c r="T381" s="17"/>
      <c r="Y381" s="208">
        <v>3433000</v>
      </c>
      <c r="Z381" s="208">
        <v>387000</v>
      </c>
      <c r="AA381" s="46"/>
      <c r="AB381" s="17"/>
      <c r="AC381" s="17"/>
      <c r="AD381" s="208"/>
      <c r="AE381" s="208"/>
      <c r="AF381" s="46"/>
      <c r="AG381" s="17"/>
      <c r="AH381" s="17"/>
    </row>
    <row r="382" spans="2:34" ht="12.75">
      <c r="B382" s="16" t="s">
        <v>1744</v>
      </c>
      <c r="C382" t="s">
        <v>767</v>
      </c>
      <c r="F382" s="187">
        <v>0</v>
      </c>
      <c r="H382" s="187">
        <v>0</v>
      </c>
      <c r="I382" s="84"/>
      <c r="J382" s="46"/>
      <c r="K382" s="17"/>
      <c r="M382" s="4"/>
      <c r="O382" s="187">
        <v>0</v>
      </c>
      <c r="Q382" s="187">
        <v>0</v>
      </c>
      <c r="R382" s="84"/>
      <c r="S382" s="46"/>
      <c r="T382" s="17"/>
      <c r="Y382" s="208"/>
      <c r="Z382" s="208"/>
      <c r="AA382" s="46"/>
      <c r="AB382" s="17"/>
      <c r="AC382" s="17"/>
      <c r="AD382" s="208"/>
      <c r="AE382" s="208"/>
      <c r="AF382" s="46"/>
      <c r="AG382" s="17"/>
      <c r="AH382" s="17"/>
    </row>
    <row r="383" spans="2:34" ht="12.75">
      <c r="B383" s="16" t="s">
        <v>1687</v>
      </c>
      <c r="C383" t="s">
        <v>1735</v>
      </c>
      <c r="F383" s="6">
        <v>67000</v>
      </c>
      <c r="H383" s="6">
        <v>8200</v>
      </c>
      <c r="I383" s="84"/>
      <c r="J383" s="46"/>
      <c r="K383" s="17"/>
      <c r="M383" s="4"/>
      <c r="O383" s="6">
        <v>67000</v>
      </c>
      <c r="Q383" s="6">
        <v>8200</v>
      </c>
      <c r="R383" s="84"/>
      <c r="S383" s="46"/>
      <c r="T383" s="17"/>
      <c r="Y383" s="208"/>
      <c r="Z383" s="208"/>
      <c r="AA383" s="46"/>
      <c r="AB383" s="17"/>
      <c r="AC383" s="17"/>
      <c r="AD383" s="208"/>
      <c r="AE383" s="208"/>
      <c r="AF383" s="46"/>
      <c r="AG383" s="17"/>
      <c r="AH383" s="17"/>
    </row>
    <row r="384" spans="2:34" ht="12.75">
      <c r="B384" s="16" t="s">
        <v>1688</v>
      </c>
      <c r="C384" t="s">
        <v>1736</v>
      </c>
      <c r="F384" s="6">
        <v>490000</v>
      </c>
      <c r="H384" s="6">
        <v>25000</v>
      </c>
      <c r="I384" s="84"/>
      <c r="J384" s="46"/>
      <c r="K384" s="17"/>
      <c r="M384" s="4"/>
      <c r="O384" s="6">
        <v>490000</v>
      </c>
      <c r="Q384" s="6">
        <v>25000</v>
      </c>
      <c r="R384" s="84"/>
      <c r="S384" s="46"/>
      <c r="T384" s="17"/>
      <c r="Y384" s="208"/>
      <c r="Z384" s="208"/>
      <c r="AA384" s="46"/>
      <c r="AB384" s="17"/>
      <c r="AC384" s="17"/>
      <c r="AD384" s="208"/>
      <c r="AE384" s="208"/>
      <c r="AF384" s="46"/>
      <c r="AG384" s="17"/>
      <c r="AH384" s="17"/>
    </row>
    <row r="385" spans="2:34" ht="12.75">
      <c r="B385" s="16" t="s">
        <v>378</v>
      </c>
      <c r="C385" t="s">
        <v>1737</v>
      </c>
      <c r="F385" s="6">
        <v>15000</v>
      </c>
      <c r="H385" s="6">
        <v>2300</v>
      </c>
      <c r="I385" s="84"/>
      <c r="J385" s="46"/>
      <c r="K385" s="17"/>
      <c r="M385" s="4"/>
      <c r="O385" s="6">
        <v>15000</v>
      </c>
      <c r="Q385" s="6">
        <v>2300</v>
      </c>
      <c r="R385" s="84"/>
      <c r="S385" s="46"/>
      <c r="T385" s="17"/>
      <c r="Y385" s="208"/>
      <c r="Z385" s="208"/>
      <c r="AA385" s="46"/>
      <c r="AB385" s="17"/>
      <c r="AC385" s="17"/>
      <c r="AD385" s="208"/>
      <c r="AE385" s="208"/>
      <c r="AF385" s="46"/>
      <c r="AG385" s="17"/>
      <c r="AH385" s="17"/>
    </row>
    <row r="386" spans="2:34" ht="12.75">
      <c r="B386" s="16" t="s">
        <v>1745</v>
      </c>
      <c r="C386" t="s">
        <v>1927</v>
      </c>
      <c r="F386" s="6">
        <v>11000</v>
      </c>
      <c r="H386" s="6">
        <v>1400</v>
      </c>
      <c r="I386" s="84"/>
      <c r="J386" s="46"/>
      <c r="K386" s="17"/>
      <c r="M386" s="4"/>
      <c r="O386" s="6">
        <v>11000</v>
      </c>
      <c r="Q386" s="6">
        <v>1400</v>
      </c>
      <c r="R386" s="84"/>
      <c r="S386" s="46"/>
      <c r="T386" s="17"/>
      <c r="Y386" s="208"/>
      <c r="Z386" s="208"/>
      <c r="AA386" s="46"/>
      <c r="AB386" s="17"/>
      <c r="AC386" s="17"/>
      <c r="AD386" s="208"/>
      <c r="AE386" s="208"/>
      <c r="AF386" s="46"/>
      <c r="AG386" s="17"/>
      <c r="AH386" s="17"/>
    </row>
    <row r="387" spans="1:32" s="17" customFormat="1" ht="12.75">
      <c r="A387" s="44"/>
      <c r="B387" s="45" t="s">
        <v>1746</v>
      </c>
      <c r="C387" s="17" t="s">
        <v>768</v>
      </c>
      <c r="F387" s="187">
        <v>0</v>
      </c>
      <c r="G387" s="57"/>
      <c r="H387" s="187">
        <v>0</v>
      </c>
      <c r="I387" s="84"/>
      <c r="J387" s="46"/>
      <c r="L387" s="47"/>
      <c r="M387" s="4"/>
      <c r="O387" s="187">
        <v>0</v>
      </c>
      <c r="P387" s="57"/>
      <c r="Q387" s="187">
        <v>0</v>
      </c>
      <c r="R387" s="84"/>
      <c r="S387" s="46"/>
      <c r="U387"/>
      <c r="V387" s="6"/>
      <c r="W387" s="6"/>
      <c r="Y387" s="208"/>
      <c r="Z387" s="208"/>
      <c r="AA387" s="46"/>
      <c r="AD387" s="208"/>
      <c r="AE387" s="208"/>
      <c r="AF387" s="46"/>
    </row>
    <row r="388" spans="2:34" ht="12.75">
      <c r="B388" s="16">
        <v>5</v>
      </c>
      <c r="C388" t="s">
        <v>1738</v>
      </c>
      <c r="F388" s="6">
        <v>463000</v>
      </c>
      <c r="H388" s="6">
        <v>49000</v>
      </c>
      <c r="I388" s="84"/>
      <c r="J388" s="46"/>
      <c r="K388" s="17"/>
      <c r="M388" s="4"/>
      <c r="O388" s="6">
        <v>463000</v>
      </c>
      <c r="Q388" s="6">
        <v>49000</v>
      </c>
      <c r="R388" s="84"/>
      <c r="S388" s="46"/>
      <c r="T388" s="17"/>
      <c r="Y388" s="208"/>
      <c r="Z388" s="208"/>
      <c r="AA388" s="46"/>
      <c r="AB388" s="17"/>
      <c r="AC388" s="17"/>
      <c r="AD388" s="208"/>
      <c r="AE388" s="208"/>
      <c r="AF388" s="46"/>
      <c r="AG388" s="17"/>
      <c r="AH388" s="17"/>
    </row>
    <row r="389" spans="2:34" ht="12.75">
      <c r="B389" s="16" t="s">
        <v>129</v>
      </c>
      <c r="C389" t="s">
        <v>1917</v>
      </c>
      <c r="F389" s="6">
        <v>7000</v>
      </c>
      <c r="H389" s="6">
        <v>400</v>
      </c>
      <c r="I389" s="84"/>
      <c r="J389" s="46"/>
      <c r="K389" s="17"/>
      <c r="M389" s="4"/>
      <c r="O389" s="6">
        <v>7000</v>
      </c>
      <c r="Q389" s="6">
        <v>400</v>
      </c>
      <c r="R389" s="84"/>
      <c r="S389" s="46"/>
      <c r="T389" s="17"/>
      <c r="Y389" s="208"/>
      <c r="Z389" s="208"/>
      <c r="AA389" s="46"/>
      <c r="AB389" s="17"/>
      <c r="AC389" s="17"/>
      <c r="AD389" s="208"/>
      <c r="AE389" s="208"/>
      <c r="AF389" s="46"/>
      <c r="AG389" s="17"/>
      <c r="AH389" s="17"/>
    </row>
    <row r="390" spans="2:34" ht="12.75">
      <c r="B390" s="16" t="s">
        <v>130</v>
      </c>
      <c r="C390" t="s">
        <v>1739</v>
      </c>
      <c r="F390" s="6">
        <v>17000</v>
      </c>
      <c r="H390" s="6">
        <v>500</v>
      </c>
      <c r="I390" s="84"/>
      <c r="J390" s="46"/>
      <c r="K390" s="17"/>
      <c r="M390" s="4"/>
      <c r="O390" s="6">
        <v>17000</v>
      </c>
      <c r="Q390" s="6">
        <v>500</v>
      </c>
      <c r="R390" s="84"/>
      <c r="S390" s="46"/>
      <c r="T390" s="17"/>
      <c r="Y390" s="208"/>
      <c r="Z390" s="208"/>
      <c r="AA390" s="46"/>
      <c r="AB390" s="17"/>
      <c r="AC390" s="17"/>
      <c r="AD390" s="208"/>
      <c r="AE390" s="208"/>
      <c r="AF390" s="46"/>
      <c r="AG390" s="17"/>
      <c r="AH390" s="17"/>
    </row>
    <row r="391" spans="1:34" ht="12.75">
      <c r="A391" s="8">
        <v>63</v>
      </c>
      <c r="C391" t="s">
        <v>1740</v>
      </c>
      <c r="F391" s="6">
        <v>3000</v>
      </c>
      <c r="H391" s="6">
        <v>800</v>
      </c>
      <c r="I391" s="84"/>
      <c r="J391" s="46"/>
      <c r="K391" s="17"/>
      <c r="M391" s="4"/>
      <c r="O391" s="6">
        <v>3000</v>
      </c>
      <c r="Q391" s="6">
        <v>800</v>
      </c>
      <c r="R391" s="84"/>
      <c r="S391" s="46"/>
      <c r="T391" s="17"/>
      <c r="Y391" s="208"/>
      <c r="Z391" s="208"/>
      <c r="AA391" s="46"/>
      <c r="AB391" s="17"/>
      <c r="AC391" s="17"/>
      <c r="AD391" s="208"/>
      <c r="AE391" s="208"/>
      <c r="AF391" s="46"/>
      <c r="AG391" s="17"/>
      <c r="AH391" s="17"/>
    </row>
    <row r="392" spans="3:34" ht="12.75">
      <c r="C392" s="1" t="s">
        <v>1741</v>
      </c>
      <c r="G392" s="57">
        <f>SUM(F371:F391)</f>
        <v>6863000</v>
      </c>
      <c r="I392" s="84">
        <f>SUM(H371:H391)</f>
        <v>1479600</v>
      </c>
      <c r="J392" s="46"/>
      <c r="K392" s="17"/>
      <c r="M392" s="4"/>
      <c r="P392" s="57">
        <f>SUM(O371:O391)</f>
        <v>2337000</v>
      </c>
      <c r="R392" s="84">
        <f>SUM(Q371:Q391)</f>
        <v>767600</v>
      </c>
      <c r="S392" s="46"/>
      <c r="T392" s="17"/>
      <c r="Y392" s="208"/>
      <c r="Z392" s="208"/>
      <c r="AA392" s="46"/>
      <c r="AB392" s="17"/>
      <c r="AC392" s="17"/>
      <c r="AD392" s="208"/>
      <c r="AE392" s="208"/>
      <c r="AF392" s="46"/>
      <c r="AG392" s="17"/>
      <c r="AH392" s="17"/>
    </row>
    <row r="393" spans="1:34" ht="12.75">
      <c r="A393" s="8">
        <v>64</v>
      </c>
      <c r="B393" s="16" t="s">
        <v>1135</v>
      </c>
      <c r="C393" t="s">
        <v>1865</v>
      </c>
      <c r="F393" s="6">
        <v>82000</v>
      </c>
      <c r="H393" s="6">
        <v>18000</v>
      </c>
      <c r="I393" s="84"/>
      <c r="J393" s="46"/>
      <c r="K393" s="17"/>
      <c r="M393" s="4"/>
      <c r="O393" s="6">
        <v>82000</v>
      </c>
      <c r="Q393" s="6">
        <v>18000</v>
      </c>
      <c r="R393" s="84"/>
      <c r="S393" s="46"/>
      <c r="T393" s="17"/>
      <c r="Y393" s="208"/>
      <c r="Z393" s="208"/>
      <c r="AA393" s="46"/>
      <c r="AB393" s="17"/>
      <c r="AC393" s="17"/>
      <c r="AD393" s="208"/>
      <c r="AE393" s="208"/>
      <c r="AF393" s="46"/>
      <c r="AG393" s="17"/>
      <c r="AH393" s="17"/>
    </row>
    <row r="394" spans="2:34" ht="12.75">
      <c r="B394" s="16" t="s">
        <v>1141</v>
      </c>
      <c r="D394" t="s">
        <v>1866</v>
      </c>
      <c r="F394" s="6">
        <v>0</v>
      </c>
      <c r="H394" s="198">
        <v>0</v>
      </c>
      <c r="I394" s="84"/>
      <c r="J394" s="46"/>
      <c r="K394" s="17"/>
      <c r="M394" s="4"/>
      <c r="O394" s="6">
        <v>0</v>
      </c>
      <c r="Q394" s="198">
        <v>0</v>
      </c>
      <c r="R394" s="84"/>
      <c r="S394" s="46"/>
      <c r="T394" s="17"/>
      <c r="Y394" s="208"/>
      <c r="Z394" s="208"/>
      <c r="AA394" s="46"/>
      <c r="AB394" s="17"/>
      <c r="AC394" s="17"/>
      <c r="AD394" s="208"/>
      <c r="AE394" s="208"/>
      <c r="AF394" s="46"/>
      <c r="AG394" s="17"/>
      <c r="AH394" s="17"/>
    </row>
    <row r="395" spans="3:34" ht="12.75">
      <c r="C395" t="s">
        <v>1867</v>
      </c>
      <c r="I395" s="84"/>
      <c r="J395" s="46"/>
      <c r="K395" s="17"/>
      <c r="M395" s="4"/>
      <c r="R395" s="84"/>
      <c r="S395" s="46"/>
      <c r="T395" s="17"/>
      <c r="Y395" s="208"/>
      <c r="Z395" s="208"/>
      <c r="AA395" s="46"/>
      <c r="AB395" s="17"/>
      <c r="AC395" s="17"/>
      <c r="AD395" s="208"/>
      <c r="AE395" s="208"/>
      <c r="AF395" s="46"/>
      <c r="AG395" s="17"/>
      <c r="AH395" s="17"/>
    </row>
    <row r="396" spans="4:34" ht="12.75">
      <c r="D396" t="s">
        <v>1928</v>
      </c>
      <c r="I396" s="84"/>
      <c r="J396" s="46"/>
      <c r="K396" s="17"/>
      <c r="M396" s="4"/>
      <c r="R396" s="84"/>
      <c r="S396" s="46"/>
      <c r="T396" s="17"/>
      <c r="Y396" s="208"/>
      <c r="Z396" s="208"/>
      <c r="AA396" s="46"/>
      <c r="AB396" s="17"/>
      <c r="AC396" s="17"/>
      <c r="AD396" s="208"/>
      <c r="AE396" s="208"/>
      <c r="AF396" s="46"/>
      <c r="AG396" s="17"/>
      <c r="AH396" s="17"/>
    </row>
    <row r="397" spans="2:34" ht="12.75">
      <c r="B397" s="16" t="s">
        <v>976</v>
      </c>
      <c r="E397" t="s">
        <v>1868</v>
      </c>
      <c r="F397" s="6">
        <v>6000</v>
      </c>
      <c r="H397" s="6">
        <v>100</v>
      </c>
      <c r="I397" s="84"/>
      <c r="J397" s="46"/>
      <c r="K397" s="17"/>
      <c r="M397" s="4"/>
      <c r="O397" s="6">
        <v>6000</v>
      </c>
      <c r="Q397" s="6">
        <v>100</v>
      </c>
      <c r="R397" s="84"/>
      <c r="S397" s="46"/>
      <c r="T397" s="17"/>
      <c r="Y397" s="208"/>
      <c r="Z397" s="208"/>
      <c r="AA397" s="46"/>
      <c r="AB397" s="17"/>
      <c r="AC397" s="17"/>
      <c r="AD397" s="208"/>
      <c r="AE397" s="208"/>
      <c r="AF397" s="46"/>
      <c r="AG397" s="17"/>
      <c r="AH397" s="17"/>
    </row>
    <row r="398" spans="2:34" ht="12.75">
      <c r="B398" s="16" t="s">
        <v>977</v>
      </c>
      <c r="E398" t="s">
        <v>769</v>
      </c>
      <c r="F398" s="6">
        <v>21000</v>
      </c>
      <c r="H398" s="6">
        <v>200</v>
      </c>
      <c r="I398" s="84"/>
      <c r="J398" s="46"/>
      <c r="K398" s="17"/>
      <c r="M398" s="4"/>
      <c r="O398" s="6">
        <v>21000</v>
      </c>
      <c r="Q398" s="6">
        <v>200</v>
      </c>
      <c r="R398" s="84"/>
      <c r="S398" s="46"/>
      <c r="T398" s="17"/>
      <c r="Y398" s="208"/>
      <c r="Z398" s="208"/>
      <c r="AA398" s="46"/>
      <c r="AB398" s="17"/>
      <c r="AC398" s="17"/>
      <c r="AD398" s="208"/>
      <c r="AE398" s="208"/>
      <c r="AF398" s="46"/>
      <c r="AG398" s="17"/>
      <c r="AH398" s="17"/>
    </row>
    <row r="399" spans="4:34" ht="12.75">
      <c r="D399" t="s">
        <v>1869</v>
      </c>
      <c r="I399" s="84"/>
      <c r="J399" s="46"/>
      <c r="K399" s="17"/>
      <c r="M399" s="4"/>
      <c r="R399" s="84"/>
      <c r="S399" s="46"/>
      <c r="T399" s="17"/>
      <c r="Y399" s="208"/>
      <c r="Z399" s="208"/>
      <c r="AA399" s="46"/>
      <c r="AB399" s="17"/>
      <c r="AC399" s="17"/>
      <c r="AD399" s="208"/>
      <c r="AE399" s="208"/>
      <c r="AF399" s="46"/>
      <c r="AG399" s="17"/>
      <c r="AH399" s="17"/>
    </row>
    <row r="400" spans="2:34" ht="12.75">
      <c r="B400" s="16" t="s">
        <v>950</v>
      </c>
      <c r="E400" t="s">
        <v>1868</v>
      </c>
      <c r="F400" s="6">
        <v>11000</v>
      </c>
      <c r="H400" s="198">
        <v>0</v>
      </c>
      <c r="I400" s="84"/>
      <c r="J400" s="46"/>
      <c r="K400" s="17"/>
      <c r="M400" s="4"/>
      <c r="O400" s="6">
        <v>11000</v>
      </c>
      <c r="Q400" s="198">
        <v>0</v>
      </c>
      <c r="R400" s="84"/>
      <c r="S400" s="46"/>
      <c r="T400" s="17"/>
      <c r="Y400" s="208"/>
      <c r="Z400" s="208"/>
      <c r="AA400" s="46"/>
      <c r="AB400" s="17"/>
      <c r="AC400" s="17"/>
      <c r="AD400" s="208"/>
      <c r="AE400" s="208"/>
      <c r="AF400" s="46"/>
      <c r="AG400" s="17"/>
      <c r="AH400" s="17"/>
    </row>
    <row r="401" spans="2:34" ht="12.75">
      <c r="B401" s="16" t="s">
        <v>952</v>
      </c>
      <c r="E401" t="s">
        <v>770</v>
      </c>
      <c r="F401" s="6">
        <v>233000</v>
      </c>
      <c r="H401" s="6">
        <v>1700</v>
      </c>
      <c r="I401" s="84"/>
      <c r="J401" s="46"/>
      <c r="K401" s="17"/>
      <c r="M401" s="4"/>
      <c r="O401" s="6">
        <v>233000</v>
      </c>
      <c r="Q401" s="6">
        <v>1700</v>
      </c>
      <c r="R401" s="84"/>
      <c r="S401" s="46"/>
      <c r="T401" s="17"/>
      <c r="Y401" s="208"/>
      <c r="Z401" s="208"/>
      <c r="AA401" s="46"/>
      <c r="AB401" s="17"/>
      <c r="AC401" s="17"/>
      <c r="AD401" s="208"/>
      <c r="AE401" s="208"/>
      <c r="AF401" s="46"/>
      <c r="AG401" s="17"/>
      <c r="AH401" s="17"/>
    </row>
    <row r="402" spans="2:34" ht="12.75">
      <c r="B402" s="16" t="s">
        <v>1679</v>
      </c>
      <c r="C402" s="271" t="s">
        <v>1870</v>
      </c>
      <c r="D402" s="271"/>
      <c r="E402" s="271"/>
      <c r="F402" s="6">
        <v>1000</v>
      </c>
      <c r="H402" s="198">
        <v>0</v>
      </c>
      <c r="I402" s="84"/>
      <c r="J402" s="46"/>
      <c r="K402" s="17"/>
      <c r="M402" s="4"/>
      <c r="O402" s="6">
        <v>1000</v>
      </c>
      <c r="Q402" s="198">
        <v>0</v>
      </c>
      <c r="R402" s="84"/>
      <c r="S402" s="46"/>
      <c r="T402" s="17"/>
      <c r="Y402" s="208"/>
      <c r="Z402" s="208"/>
      <c r="AA402" s="46"/>
      <c r="AB402" s="17"/>
      <c r="AC402" s="17"/>
      <c r="AD402" s="208"/>
      <c r="AE402" s="208"/>
      <c r="AF402" s="46"/>
      <c r="AG402" s="17"/>
      <c r="AH402" s="17"/>
    </row>
    <row r="403" spans="1:34" ht="12.75">
      <c r="A403" s="48"/>
      <c r="B403" s="51" t="s">
        <v>808</v>
      </c>
      <c r="C403" s="271"/>
      <c r="D403" s="271"/>
      <c r="E403" s="271"/>
      <c r="F403" s="55"/>
      <c r="G403" s="56"/>
      <c r="H403" s="55"/>
      <c r="I403" s="152"/>
      <c r="J403" s="153"/>
      <c r="K403" s="154"/>
      <c r="M403" s="4"/>
      <c r="O403" s="55"/>
      <c r="P403" s="56"/>
      <c r="Q403" s="55"/>
      <c r="R403" s="152"/>
      <c r="S403" s="153"/>
      <c r="T403" s="154"/>
      <c r="Y403" s="217"/>
      <c r="Z403" s="217"/>
      <c r="AA403" s="153"/>
      <c r="AB403" s="154"/>
      <c r="AC403" s="17"/>
      <c r="AD403" s="217"/>
      <c r="AE403" s="217"/>
      <c r="AF403" s="153"/>
      <c r="AG403" s="154"/>
      <c r="AH403" s="17"/>
    </row>
    <row r="404" spans="1:34" ht="12.75">
      <c r="A404" s="48"/>
      <c r="B404" s="51" t="s">
        <v>2177</v>
      </c>
      <c r="C404" s="271"/>
      <c r="D404" s="271"/>
      <c r="E404" s="271"/>
      <c r="F404" s="55"/>
      <c r="G404" s="56"/>
      <c r="H404" s="55"/>
      <c r="I404" s="152"/>
      <c r="J404" s="153"/>
      <c r="K404" s="154"/>
      <c r="M404" s="4"/>
      <c r="O404" s="55"/>
      <c r="P404" s="56"/>
      <c r="Q404" s="55"/>
      <c r="R404" s="152"/>
      <c r="S404" s="153"/>
      <c r="T404" s="154"/>
      <c r="Y404" s="217"/>
      <c r="Z404" s="217"/>
      <c r="AA404" s="153"/>
      <c r="AB404" s="154"/>
      <c r="AC404" s="17"/>
      <c r="AD404" s="217"/>
      <c r="AE404" s="217"/>
      <c r="AF404" s="153"/>
      <c r="AG404" s="154"/>
      <c r="AH404" s="17"/>
    </row>
    <row r="405" spans="1:34" ht="12.75">
      <c r="A405" s="48"/>
      <c r="B405" s="51" t="s">
        <v>2178</v>
      </c>
      <c r="C405" s="271"/>
      <c r="D405" s="271"/>
      <c r="E405" s="271"/>
      <c r="F405" s="55"/>
      <c r="G405" s="56"/>
      <c r="H405" s="55"/>
      <c r="I405" s="152"/>
      <c r="J405" s="153"/>
      <c r="K405" s="154"/>
      <c r="M405" s="4"/>
      <c r="O405" s="55"/>
      <c r="P405" s="56"/>
      <c r="Q405" s="55"/>
      <c r="R405" s="152"/>
      <c r="S405" s="153"/>
      <c r="T405" s="154"/>
      <c r="Y405" s="217"/>
      <c r="Z405" s="217"/>
      <c r="AA405" s="153"/>
      <c r="AB405" s="154"/>
      <c r="AC405" s="17"/>
      <c r="AD405" s="217"/>
      <c r="AE405" s="217"/>
      <c r="AF405" s="153"/>
      <c r="AG405" s="154"/>
      <c r="AH405" s="17"/>
    </row>
    <row r="406" spans="1:34" ht="12.75">
      <c r="A406" s="48"/>
      <c r="B406" s="51" t="s">
        <v>1345</v>
      </c>
      <c r="C406" s="271"/>
      <c r="D406" s="271"/>
      <c r="E406" s="271"/>
      <c r="F406" s="55"/>
      <c r="G406" s="56"/>
      <c r="H406" s="55"/>
      <c r="I406" s="152"/>
      <c r="J406" s="153"/>
      <c r="K406" s="154"/>
      <c r="M406" s="4"/>
      <c r="O406" s="55"/>
      <c r="P406" s="56"/>
      <c r="Q406" s="55"/>
      <c r="R406" s="152"/>
      <c r="S406" s="153"/>
      <c r="T406" s="154"/>
      <c r="Y406" s="217"/>
      <c r="Z406" s="217"/>
      <c r="AA406" s="153"/>
      <c r="AB406" s="154"/>
      <c r="AC406" s="17"/>
      <c r="AD406" s="217"/>
      <c r="AE406" s="217"/>
      <c r="AF406" s="153"/>
      <c r="AG406" s="154"/>
      <c r="AH406" s="17"/>
    </row>
    <row r="407" spans="1:34" ht="12.75">
      <c r="A407" s="48"/>
      <c r="B407" s="51" t="s">
        <v>408</v>
      </c>
      <c r="C407" s="271"/>
      <c r="D407" s="271"/>
      <c r="E407" s="271"/>
      <c r="F407" s="55"/>
      <c r="G407" s="56"/>
      <c r="H407" s="55"/>
      <c r="I407" s="152"/>
      <c r="J407" s="153"/>
      <c r="K407" s="154"/>
      <c r="M407" s="4"/>
      <c r="O407" s="55"/>
      <c r="P407" s="56"/>
      <c r="Q407" s="55"/>
      <c r="R407" s="152"/>
      <c r="S407" s="153"/>
      <c r="T407" s="154"/>
      <c r="Y407" s="217"/>
      <c r="Z407" s="217"/>
      <c r="AA407" s="153"/>
      <c r="AB407" s="154"/>
      <c r="AC407" s="17"/>
      <c r="AD407" s="217"/>
      <c r="AE407" s="217"/>
      <c r="AF407" s="153"/>
      <c r="AG407" s="154"/>
      <c r="AH407" s="17"/>
    </row>
    <row r="408" spans="2:34" ht="12.75">
      <c r="B408" s="16">
        <v>4</v>
      </c>
      <c r="C408" s="13" t="s">
        <v>1871</v>
      </c>
      <c r="F408" s="6">
        <v>4000</v>
      </c>
      <c r="H408" s="6">
        <v>700</v>
      </c>
      <c r="I408" s="84"/>
      <c r="J408" s="46"/>
      <c r="K408" s="17"/>
      <c r="M408" s="4"/>
      <c r="O408" s="6">
        <v>4000</v>
      </c>
      <c r="Q408" s="6">
        <v>700</v>
      </c>
      <c r="R408" s="84"/>
      <c r="S408" s="46"/>
      <c r="T408" s="17"/>
      <c r="Y408" s="208"/>
      <c r="Z408" s="208"/>
      <c r="AA408" s="46"/>
      <c r="AB408" s="17"/>
      <c r="AC408" s="17"/>
      <c r="AD408" s="208"/>
      <c r="AE408" s="208"/>
      <c r="AF408" s="46"/>
      <c r="AG408" s="17"/>
      <c r="AH408" s="17"/>
    </row>
    <row r="409" spans="3:34" ht="12.75">
      <c r="C409" s="1" t="s">
        <v>1872</v>
      </c>
      <c r="G409" s="57">
        <f>SUM(F393:F408)</f>
        <v>358000</v>
      </c>
      <c r="I409" s="84">
        <f>SUM(H393:H408)</f>
        <v>20700</v>
      </c>
      <c r="J409" s="46"/>
      <c r="K409" s="17"/>
      <c r="M409" s="4"/>
      <c r="P409" s="57">
        <f>SUM(O393:O408)</f>
        <v>358000</v>
      </c>
      <c r="R409" s="84">
        <f>SUM(Q393:Q408)</f>
        <v>20700</v>
      </c>
      <c r="S409" s="46"/>
      <c r="T409" s="17"/>
      <c r="Y409" s="208"/>
      <c r="Z409" s="208"/>
      <c r="AA409" s="46"/>
      <c r="AB409" s="17"/>
      <c r="AC409" s="17"/>
      <c r="AD409" s="208"/>
      <c r="AE409" s="208"/>
      <c r="AF409" s="46"/>
      <c r="AG409" s="17"/>
      <c r="AH409" s="17"/>
    </row>
    <row r="410" spans="3:34" ht="12.75">
      <c r="C410" s="15" t="s">
        <v>1873</v>
      </c>
      <c r="G410" s="58">
        <f>SUM(F338:F409)</f>
        <v>42662000</v>
      </c>
      <c r="H410" s="26"/>
      <c r="I410" s="164"/>
      <c r="J410" s="46"/>
      <c r="K410" s="17"/>
      <c r="M410" s="4"/>
      <c r="P410" s="58">
        <f>SUM(O338:O409)</f>
        <v>38136000</v>
      </c>
      <c r="Q410" s="26"/>
      <c r="R410" s="58">
        <f>SUM(Q338:Q409)</f>
        <v>90426100</v>
      </c>
      <c r="S410" s="46"/>
      <c r="T410" s="17"/>
      <c r="Y410" s="208"/>
      <c r="Z410" s="219"/>
      <c r="AA410" s="46"/>
      <c r="AB410" s="17"/>
      <c r="AC410" s="17"/>
      <c r="AD410" s="208"/>
      <c r="AE410" s="219"/>
      <c r="AF410" s="46"/>
      <c r="AG410" s="17"/>
      <c r="AH410" s="17"/>
    </row>
    <row r="411" spans="2:34" ht="12.75">
      <c r="B411" s="15" t="s">
        <v>771</v>
      </c>
      <c r="I411" s="84"/>
      <c r="J411" s="46"/>
      <c r="K411" s="17"/>
      <c r="M411" s="4"/>
      <c r="R411" s="84"/>
      <c r="S411" s="46"/>
      <c r="T411" s="17"/>
      <c r="Y411" s="208"/>
      <c r="Z411" s="208"/>
      <c r="AA411" s="46"/>
      <c r="AB411" s="17"/>
      <c r="AC411" s="17"/>
      <c r="AD411" s="208"/>
      <c r="AE411" s="208"/>
      <c r="AF411" s="46"/>
      <c r="AG411" s="17"/>
      <c r="AH411" s="17"/>
    </row>
    <row r="412" spans="1:34" ht="12.75">
      <c r="A412" s="8">
        <v>65</v>
      </c>
      <c r="B412" s="16">
        <v>1</v>
      </c>
      <c r="C412" t="s">
        <v>1874</v>
      </c>
      <c r="F412" s="265">
        <f>SUM(O412:O421,Y417,AD412)</f>
        <v>306000</v>
      </c>
      <c r="H412" s="265">
        <f>SUM(Q412:Q421,Z417,AE412)</f>
        <v>397700</v>
      </c>
      <c r="I412" s="84"/>
      <c r="J412" s="46"/>
      <c r="K412" s="17"/>
      <c r="M412" s="4"/>
      <c r="O412" s="6">
        <v>96000</v>
      </c>
      <c r="Q412" s="6">
        <v>173000</v>
      </c>
      <c r="R412" s="84"/>
      <c r="S412" s="46"/>
      <c r="T412" s="17"/>
      <c r="Y412" s="208"/>
      <c r="Z412" s="208"/>
      <c r="AA412" s="46"/>
      <c r="AB412" s="17"/>
      <c r="AC412" s="17"/>
      <c r="AD412" s="265">
        <v>3000</v>
      </c>
      <c r="AE412" s="265">
        <v>1000</v>
      </c>
      <c r="AF412" s="46"/>
      <c r="AG412" s="17"/>
      <c r="AH412" s="17"/>
    </row>
    <row r="413" spans="2:34" ht="12.75">
      <c r="B413" s="16">
        <v>2</v>
      </c>
      <c r="C413" t="s">
        <v>1875</v>
      </c>
      <c r="F413" s="265"/>
      <c r="H413" s="265"/>
      <c r="I413" s="84"/>
      <c r="J413" s="46"/>
      <c r="K413" s="17"/>
      <c r="M413" s="4"/>
      <c r="O413" s="6">
        <v>6000</v>
      </c>
      <c r="Q413" s="6">
        <v>2500</v>
      </c>
      <c r="R413" s="84"/>
      <c r="S413" s="46"/>
      <c r="T413" s="17"/>
      <c r="Y413" s="208"/>
      <c r="Z413" s="208"/>
      <c r="AA413" s="46"/>
      <c r="AB413" s="17"/>
      <c r="AC413" s="17"/>
      <c r="AD413" s="265"/>
      <c r="AE413" s="265"/>
      <c r="AF413" s="46"/>
      <c r="AG413" s="17"/>
      <c r="AH413" s="17"/>
    </row>
    <row r="414" spans="2:34" ht="12.75">
      <c r="B414" s="16" t="s">
        <v>950</v>
      </c>
      <c r="C414" s="13" t="s">
        <v>1876</v>
      </c>
      <c r="F414" s="265"/>
      <c r="H414" s="265"/>
      <c r="I414" s="84"/>
      <c r="J414" s="46"/>
      <c r="K414" s="17"/>
      <c r="M414" s="4"/>
      <c r="O414" s="187">
        <v>0</v>
      </c>
      <c r="Q414" s="187">
        <v>0</v>
      </c>
      <c r="R414" s="84"/>
      <c r="S414" s="46"/>
      <c r="T414" s="17"/>
      <c r="Y414" s="208"/>
      <c r="Z414" s="208"/>
      <c r="AA414" s="46"/>
      <c r="AB414" s="17"/>
      <c r="AC414" s="17"/>
      <c r="AD414" s="265"/>
      <c r="AE414" s="265"/>
      <c r="AF414" s="46"/>
      <c r="AG414" s="17"/>
      <c r="AH414" s="17"/>
    </row>
    <row r="415" spans="2:34" ht="12.75">
      <c r="B415" s="16" t="s">
        <v>952</v>
      </c>
      <c r="C415" s="13" t="s">
        <v>1878</v>
      </c>
      <c r="F415" s="265"/>
      <c r="H415" s="265"/>
      <c r="I415" s="84"/>
      <c r="J415" s="46"/>
      <c r="K415" s="17"/>
      <c r="M415" s="4"/>
      <c r="O415" s="187">
        <v>0</v>
      </c>
      <c r="Q415" s="187">
        <v>0</v>
      </c>
      <c r="R415" s="84"/>
      <c r="S415" s="46"/>
      <c r="T415" s="17"/>
      <c r="Y415" s="208"/>
      <c r="Z415" s="208"/>
      <c r="AA415" s="46"/>
      <c r="AB415" s="17"/>
      <c r="AC415" s="17"/>
      <c r="AD415" s="265"/>
      <c r="AE415" s="265"/>
      <c r="AF415" s="46"/>
      <c r="AG415" s="17"/>
      <c r="AH415" s="17"/>
    </row>
    <row r="416" spans="2:34" ht="12.75">
      <c r="B416" s="16" t="s">
        <v>196</v>
      </c>
      <c r="C416" s="13" t="s">
        <v>1877</v>
      </c>
      <c r="F416" s="265"/>
      <c r="H416" s="265"/>
      <c r="I416" s="84"/>
      <c r="J416" s="46"/>
      <c r="K416" s="17"/>
      <c r="M416" s="4"/>
      <c r="O416" s="6">
        <v>22000</v>
      </c>
      <c r="Q416" s="6">
        <v>32000</v>
      </c>
      <c r="R416" s="84"/>
      <c r="S416" s="46"/>
      <c r="T416" s="17"/>
      <c r="Y416" s="208"/>
      <c r="Z416" s="208"/>
      <c r="AA416" s="46"/>
      <c r="AB416" s="17"/>
      <c r="AC416" s="17"/>
      <c r="AD416" s="265"/>
      <c r="AE416" s="265"/>
      <c r="AF416" s="46"/>
      <c r="AG416" s="17"/>
      <c r="AH416" s="17"/>
    </row>
    <row r="417" spans="2:34" ht="12.75">
      <c r="B417" s="16" t="s">
        <v>1831</v>
      </c>
      <c r="C417" s="13" t="s">
        <v>1929</v>
      </c>
      <c r="F417" s="265"/>
      <c r="H417" s="265"/>
      <c r="I417" s="84"/>
      <c r="J417" s="46"/>
      <c r="K417" s="17"/>
      <c r="M417" s="4"/>
      <c r="O417" s="6">
        <v>163000</v>
      </c>
      <c r="Q417" s="6">
        <v>165000</v>
      </c>
      <c r="R417" s="84"/>
      <c r="S417" s="46"/>
      <c r="T417" s="17"/>
      <c r="Y417" s="265">
        <v>12000</v>
      </c>
      <c r="Z417" s="265">
        <v>18000</v>
      </c>
      <c r="AA417" s="46"/>
      <c r="AB417" s="17"/>
      <c r="AC417" s="17"/>
      <c r="AD417" s="265"/>
      <c r="AE417" s="265"/>
      <c r="AF417" s="46"/>
      <c r="AG417" s="17"/>
      <c r="AH417" s="17"/>
    </row>
    <row r="418" spans="1:34" ht="12.75">
      <c r="A418" s="71"/>
      <c r="B418" s="53" t="s">
        <v>1688</v>
      </c>
      <c r="C418" s="54"/>
      <c r="D418" s="54" t="s">
        <v>1879</v>
      </c>
      <c r="E418" s="54"/>
      <c r="F418" s="265"/>
      <c r="G418" s="56"/>
      <c r="H418" s="265"/>
      <c r="I418" s="152"/>
      <c r="J418" s="153"/>
      <c r="K418" s="154"/>
      <c r="M418" s="4"/>
      <c r="O418" s="55"/>
      <c r="P418" s="56"/>
      <c r="Q418" s="55"/>
      <c r="R418" s="152"/>
      <c r="S418" s="153"/>
      <c r="T418" s="154"/>
      <c r="Y418" s="265"/>
      <c r="Z418" s="265"/>
      <c r="AA418" s="153"/>
      <c r="AB418" s="154"/>
      <c r="AC418" s="17"/>
      <c r="AD418" s="265"/>
      <c r="AE418" s="265"/>
      <c r="AF418" s="153"/>
      <c r="AG418" s="154"/>
      <c r="AH418" s="17"/>
    </row>
    <row r="419" spans="1:34" ht="12.75">
      <c r="A419" s="71"/>
      <c r="B419" s="53" t="s">
        <v>378</v>
      </c>
      <c r="C419" s="54" t="s">
        <v>1880</v>
      </c>
      <c r="D419" s="54"/>
      <c r="E419" s="54"/>
      <c r="F419" s="265"/>
      <c r="G419" s="56"/>
      <c r="H419" s="265"/>
      <c r="I419" s="152"/>
      <c r="J419" s="153"/>
      <c r="K419" s="154"/>
      <c r="M419" s="4"/>
      <c r="O419" s="55"/>
      <c r="P419" s="56"/>
      <c r="Q419" s="55"/>
      <c r="R419" s="152"/>
      <c r="S419" s="153"/>
      <c r="T419" s="154"/>
      <c r="Y419" s="265"/>
      <c r="Z419" s="265"/>
      <c r="AA419" s="153"/>
      <c r="AB419" s="154"/>
      <c r="AC419" s="17"/>
      <c r="AD419" s="265"/>
      <c r="AE419" s="265"/>
      <c r="AF419" s="153"/>
      <c r="AG419" s="154"/>
      <c r="AH419" s="17"/>
    </row>
    <row r="420" spans="2:34" ht="12.75">
      <c r="B420" s="16" t="s">
        <v>1745</v>
      </c>
      <c r="C420" t="s">
        <v>1881</v>
      </c>
      <c r="F420" s="265"/>
      <c r="H420" s="265"/>
      <c r="I420" s="84"/>
      <c r="J420" s="46"/>
      <c r="K420" s="17"/>
      <c r="M420" s="4"/>
      <c r="O420" s="6">
        <v>4000</v>
      </c>
      <c r="Q420" s="6">
        <v>6200</v>
      </c>
      <c r="R420" s="84"/>
      <c r="S420" s="46"/>
      <c r="T420" s="17"/>
      <c r="Y420" s="265"/>
      <c r="Z420" s="265"/>
      <c r="AA420" s="46"/>
      <c r="AB420" s="17"/>
      <c r="AC420" s="17"/>
      <c r="AD420" s="265"/>
      <c r="AE420" s="265"/>
      <c r="AF420" s="46"/>
      <c r="AG420" s="17"/>
      <c r="AH420" s="17"/>
    </row>
    <row r="421" spans="2:34" ht="12.75">
      <c r="B421" s="16" t="s">
        <v>1884</v>
      </c>
      <c r="C421" s="13" t="s">
        <v>1882</v>
      </c>
      <c r="F421" s="265"/>
      <c r="H421" s="265"/>
      <c r="I421" s="84"/>
      <c r="J421" s="46"/>
      <c r="K421" s="17"/>
      <c r="M421" s="4"/>
      <c r="O421" s="187">
        <v>0</v>
      </c>
      <c r="Q421" s="187">
        <v>0</v>
      </c>
      <c r="R421" s="84"/>
      <c r="S421" s="46"/>
      <c r="T421" s="17"/>
      <c r="Y421" s="265"/>
      <c r="Z421" s="265"/>
      <c r="AA421" s="46"/>
      <c r="AB421" s="17"/>
      <c r="AC421" s="17"/>
      <c r="AD421" s="265"/>
      <c r="AE421" s="265"/>
      <c r="AF421" s="46"/>
      <c r="AG421" s="17"/>
      <c r="AH421" s="17"/>
    </row>
    <row r="422" spans="3:34" ht="12.75">
      <c r="C422" s="1" t="s">
        <v>1883</v>
      </c>
      <c r="G422" s="57">
        <f>SUM(F412:F421)</f>
        <v>306000</v>
      </c>
      <c r="I422" s="84">
        <f>SUM(H412:H421)</f>
        <v>397700</v>
      </c>
      <c r="J422" s="46"/>
      <c r="K422" s="17"/>
      <c r="M422" s="4"/>
      <c r="P422" s="57">
        <f>SUM(O412:O421)</f>
        <v>291000</v>
      </c>
      <c r="R422" s="84">
        <f>SUM(Q412:Q421)</f>
        <v>378700</v>
      </c>
      <c r="S422" s="46"/>
      <c r="T422" s="17"/>
      <c r="Y422" s="208"/>
      <c r="Z422" s="208"/>
      <c r="AA422" s="46"/>
      <c r="AB422" s="17"/>
      <c r="AC422" s="17"/>
      <c r="AD422" s="208"/>
      <c r="AE422" s="208"/>
      <c r="AF422" s="46"/>
      <c r="AG422" s="17"/>
      <c r="AH422" s="17"/>
    </row>
    <row r="423" spans="1:34" ht="12.75">
      <c r="A423" s="8">
        <v>66</v>
      </c>
      <c r="B423" s="16" t="s">
        <v>1135</v>
      </c>
      <c r="C423" s="13" t="s">
        <v>1885</v>
      </c>
      <c r="F423" s="6">
        <v>160000</v>
      </c>
      <c r="H423" s="6">
        <v>3196000</v>
      </c>
      <c r="I423" s="84"/>
      <c r="J423" s="46"/>
      <c r="K423" s="17"/>
      <c r="M423" s="4"/>
      <c r="O423" s="6">
        <v>160000</v>
      </c>
      <c r="Q423" s="6">
        <v>3196000</v>
      </c>
      <c r="R423" s="84"/>
      <c r="S423" s="46"/>
      <c r="T423" s="17"/>
      <c r="Y423" s="208"/>
      <c r="Z423" s="208"/>
      <c r="AA423" s="46"/>
      <c r="AB423" s="17"/>
      <c r="AC423" s="17"/>
      <c r="AD423" s="208"/>
      <c r="AE423" s="208"/>
      <c r="AF423" s="46"/>
      <c r="AG423" s="17"/>
      <c r="AH423" s="17"/>
    </row>
    <row r="424" spans="2:34" ht="12.75">
      <c r="B424" s="16" t="s">
        <v>1141</v>
      </c>
      <c r="C424" s="13" t="s">
        <v>1886</v>
      </c>
      <c r="F424" s="6">
        <v>77000</v>
      </c>
      <c r="H424" s="6">
        <v>180000</v>
      </c>
      <c r="I424" s="84"/>
      <c r="J424" s="46"/>
      <c r="K424" s="17"/>
      <c r="M424" s="4"/>
      <c r="O424" s="6">
        <v>77000</v>
      </c>
      <c r="Q424" s="6">
        <v>180000</v>
      </c>
      <c r="R424" s="84"/>
      <c r="S424" s="46"/>
      <c r="T424" s="17"/>
      <c r="Y424" s="208"/>
      <c r="Z424" s="208"/>
      <c r="AA424" s="46"/>
      <c r="AB424" s="17"/>
      <c r="AC424" s="17"/>
      <c r="AD424" s="208"/>
      <c r="AE424" s="208"/>
      <c r="AF424" s="46"/>
      <c r="AG424" s="17"/>
      <c r="AH424" s="17"/>
    </row>
    <row r="425" spans="2:34" ht="12.75">
      <c r="B425" s="16" t="s">
        <v>965</v>
      </c>
      <c r="C425" s="13" t="s">
        <v>1887</v>
      </c>
      <c r="F425" s="6">
        <v>254000</v>
      </c>
      <c r="H425" s="6">
        <v>5585000</v>
      </c>
      <c r="I425" s="84"/>
      <c r="J425" s="46"/>
      <c r="K425" s="17"/>
      <c r="M425" s="4"/>
      <c r="O425" s="6">
        <v>254000</v>
      </c>
      <c r="Q425" s="6">
        <v>5585000</v>
      </c>
      <c r="R425" s="84"/>
      <c r="S425" s="46"/>
      <c r="T425" s="17"/>
      <c r="Y425" s="208"/>
      <c r="Z425" s="208"/>
      <c r="AA425" s="46"/>
      <c r="AB425" s="17"/>
      <c r="AC425" s="17"/>
      <c r="AD425" s="208"/>
      <c r="AE425" s="208"/>
      <c r="AF425" s="46"/>
      <c r="AG425" s="17"/>
      <c r="AH425" s="17"/>
    </row>
    <row r="426" spans="2:34" ht="12.75">
      <c r="B426" s="16" t="s">
        <v>966</v>
      </c>
      <c r="C426" s="13" t="s">
        <v>356</v>
      </c>
      <c r="F426" s="6">
        <v>5000</v>
      </c>
      <c r="H426" s="6">
        <v>5600</v>
      </c>
      <c r="I426" s="84"/>
      <c r="J426" s="46"/>
      <c r="K426" s="17"/>
      <c r="M426" s="4"/>
      <c r="O426" s="6">
        <v>5000</v>
      </c>
      <c r="Q426" s="6">
        <v>5600</v>
      </c>
      <c r="R426" s="84"/>
      <c r="S426" s="46"/>
      <c r="T426" s="17"/>
      <c r="Y426" s="208"/>
      <c r="Z426" s="208"/>
      <c r="AA426" s="46"/>
      <c r="AB426" s="17"/>
      <c r="AC426" s="17"/>
      <c r="AD426" s="208"/>
      <c r="AE426" s="208"/>
      <c r="AF426" s="46"/>
      <c r="AG426" s="17"/>
      <c r="AH426" s="17"/>
    </row>
    <row r="427" spans="2:34" ht="12.75">
      <c r="B427" s="16" t="s">
        <v>1930</v>
      </c>
      <c r="C427" s="223" t="s">
        <v>2053</v>
      </c>
      <c r="F427" s="6">
        <v>11000</v>
      </c>
      <c r="H427" s="6">
        <v>13000</v>
      </c>
      <c r="I427" s="84"/>
      <c r="J427" s="46"/>
      <c r="K427" s="17"/>
      <c r="M427" s="4"/>
      <c r="O427" s="6">
        <v>11000</v>
      </c>
      <c r="Q427" s="6">
        <v>13000</v>
      </c>
      <c r="R427" s="84"/>
      <c r="S427" s="46"/>
      <c r="T427" s="17"/>
      <c r="Y427" s="208"/>
      <c r="Z427" s="208"/>
      <c r="AA427" s="46"/>
      <c r="AB427" s="17"/>
      <c r="AC427" s="17"/>
      <c r="AD427" s="208"/>
      <c r="AE427" s="208"/>
      <c r="AF427" s="46"/>
      <c r="AG427" s="17"/>
      <c r="AH427" s="17"/>
    </row>
    <row r="428" spans="1:34" ht="12.75">
      <c r="A428" s="71"/>
      <c r="B428" s="53" t="s">
        <v>977</v>
      </c>
      <c r="C428" s="54" t="s">
        <v>357</v>
      </c>
      <c r="D428" s="54"/>
      <c r="E428" s="54"/>
      <c r="F428" s="55"/>
      <c r="G428" s="56"/>
      <c r="H428" s="55"/>
      <c r="I428" s="152"/>
      <c r="J428" s="153"/>
      <c r="K428" s="154"/>
      <c r="M428" s="4"/>
      <c r="O428" s="55"/>
      <c r="P428" s="56"/>
      <c r="Q428" s="55"/>
      <c r="R428" s="152"/>
      <c r="S428" s="153"/>
      <c r="T428" s="154"/>
      <c r="Y428" s="217"/>
      <c r="Z428" s="217"/>
      <c r="AA428" s="153"/>
      <c r="AB428" s="154"/>
      <c r="AC428" s="17"/>
      <c r="AD428" s="217"/>
      <c r="AE428" s="217"/>
      <c r="AF428" s="153"/>
      <c r="AG428" s="154"/>
      <c r="AH428" s="17"/>
    </row>
    <row r="429" spans="2:34" ht="12.75">
      <c r="B429" s="16" t="s">
        <v>950</v>
      </c>
      <c r="C429" s="13" t="s">
        <v>2075</v>
      </c>
      <c r="F429" s="6">
        <v>321000</v>
      </c>
      <c r="H429" s="6">
        <v>2263000</v>
      </c>
      <c r="I429" s="84"/>
      <c r="J429" s="46"/>
      <c r="K429" s="17"/>
      <c r="M429" s="4"/>
      <c r="O429" s="6">
        <v>321000</v>
      </c>
      <c r="Q429" s="6">
        <v>2263000</v>
      </c>
      <c r="R429" s="84"/>
      <c r="S429" s="46"/>
      <c r="T429" s="17"/>
      <c r="Y429" s="208"/>
      <c r="Z429" s="208"/>
      <c r="AA429" s="46"/>
      <c r="AB429" s="17"/>
      <c r="AC429" s="17"/>
      <c r="AD429" s="208"/>
      <c r="AE429" s="208"/>
      <c r="AF429" s="46"/>
      <c r="AG429" s="17"/>
      <c r="AH429" s="17"/>
    </row>
    <row r="430" spans="2:34" ht="12.75">
      <c r="B430" s="16" t="s">
        <v>952</v>
      </c>
      <c r="C430" s="13" t="s">
        <v>2076</v>
      </c>
      <c r="F430" s="6">
        <v>0</v>
      </c>
      <c r="H430" s="6">
        <v>1000</v>
      </c>
      <c r="I430" s="84"/>
      <c r="J430" s="46"/>
      <c r="K430" s="17"/>
      <c r="M430" s="4"/>
      <c r="O430" s="6">
        <v>0</v>
      </c>
      <c r="Q430" s="6">
        <v>1000</v>
      </c>
      <c r="R430" s="84"/>
      <c r="S430" s="46"/>
      <c r="T430" s="17"/>
      <c r="Y430" s="208"/>
      <c r="Z430" s="208"/>
      <c r="AA430" s="46"/>
      <c r="AB430" s="17"/>
      <c r="AC430" s="17"/>
      <c r="AD430" s="208"/>
      <c r="AE430" s="208"/>
      <c r="AF430" s="46"/>
      <c r="AG430" s="17"/>
      <c r="AH430" s="17"/>
    </row>
    <row r="431" spans="2:34" ht="12.75">
      <c r="B431" s="16" t="s">
        <v>196</v>
      </c>
      <c r="C431" s="13" t="s">
        <v>429</v>
      </c>
      <c r="F431" s="6">
        <v>1000</v>
      </c>
      <c r="H431" s="6">
        <v>800</v>
      </c>
      <c r="I431" s="84"/>
      <c r="J431" s="46"/>
      <c r="K431" s="17"/>
      <c r="M431" s="4"/>
      <c r="O431" s="6">
        <v>1000</v>
      </c>
      <c r="Q431" s="6">
        <v>800</v>
      </c>
      <c r="R431" s="84"/>
      <c r="S431" s="46"/>
      <c r="T431" s="17"/>
      <c r="Y431" s="208"/>
      <c r="Z431" s="208"/>
      <c r="AA431" s="46"/>
      <c r="AB431" s="17"/>
      <c r="AC431" s="17"/>
      <c r="AD431" s="208"/>
      <c r="AE431" s="208"/>
      <c r="AF431" s="46"/>
      <c r="AG431" s="17"/>
      <c r="AH431" s="17"/>
    </row>
    <row r="432" spans="2:34" ht="12.75">
      <c r="B432" s="16">
        <v>4</v>
      </c>
      <c r="C432" s="13" t="s">
        <v>430</v>
      </c>
      <c r="F432" s="6">
        <v>163000</v>
      </c>
      <c r="H432" s="6">
        <v>117000</v>
      </c>
      <c r="I432" s="84"/>
      <c r="J432" s="46"/>
      <c r="K432" s="17"/>
      <c r="M432" s="4"/>
      <c r="O432" s="6">
        <v>163000</v>
      </c>
      <c r="Q432" s="6">
        <v>117000</v>
      </c>
      <c r="R432" s="84"/>
      <c r="S432" s="46"/>
      <c r="T432" s="17"/>
      <c r="Y432" s="208"/>
      <c r="Z432" s="208"/>
      <c r="AA432" s="46"/>
      <c r="AB432" s="17"/>
      <c r="AC432" s="17"/>
      <c r="AD432" s="208"/>
      <c r="AE432" s="208"/>
      <c r="AF432" s="46"/>
      <c r="AG432" s="17"/>
      <c r="AH432" s="17"/>
    </row>
    <row r="433" spans="2:34" ht="12.75">
      <c r="B433" s="16" t="s">
        <v>1466</v>
      </c>
      <c r="C433" s="13" t="s">
        <v>2077</v>
      </c>
      <c r="F433" s="6">
        <v>1000</v>
      </c>
      <c r="H433" s="6">
        <v>600</v>
      </c>
      <c r="I433" s="84"/>
      <c r="J433" s="46"/>
      <c r="K433" s="17"/>
      <c r="M433" s="4"/>
      <c r="O433" s="6">
        <v>1000</v>
      </c>
      <c r="Q433" s="6">
        <v>600</v>
      </c>
      <c r="R433" s="84"/>
      <c r="S433" s="46"/>
      <c r="T433" s="17"/>
      <c r="Y433" s="208"/>
      <c r="Z433" s="208"/>
      <c r="AA433" s="46"/>
      <c r="AB433" s="17"/>
      <c r="AC433" s="17"/>
      <c r="AD433" s="208"/>
      <c r="AE433" s="208"/>
      <c r="AF433" s="46"/>
      <c r="AG433" s="17"/>
      <c r="AH433" s="17"/>
    </row>
    <row r="434" spans="2:34" ht="12.75">
      <c r="B434" s="16" t="s">
        <v>1468</v>
      </c>
      <c r="D434" t="s">
        <v>772</v>
      </c>
      <c r="F434" s="6">
        <v>0</v>
      </c>
      <c r="H434" s="198">
        <v>0</v>
      </c>
      <c r="I434" s="84"/>
      <c r="J434" s="46"/>
      <c r="K434" s="17"/>
      <c r="M434" s="4"/>
      <c r="O434" s="6">
        <v>0</v>
      </c>
      <c r="Q434" s="198">
        <v>0</v>
      </c>
      <c r="R434" s="84"/>
      <c r="S434" s="46"/>
      <c r="T434" s="17"/>
      <c r="Y434" s="208"/>
      <c r="Z434" s="208"/>
      <c r="AA434" s="46"/>
      <c r="AB434" s="17"/>
      <c r="AC434" s="17"/>
      <c r="AD434" s="208"/>
      <c r="AE434" s="208"/>
      <c r="AF434" s="46"/>
      <c r="AG434" s="17"/>
      <c r="AH434" s="17"/>
    </row>
    <row r="435" spans="2:34" ht="12.75">
      <c r="B435" s="16" t="s">
        <v>1467</v>
      </c>
      <c r="C435" t="s">
        <v>1888</v>
      </c>
      <c r="F435" s="187">
        <v>0</v>
      </c>
      <c r="H435" s="187">
        <v>0</v>
      </c>
      <c r="I435" s="84"/>
      <c r="J435" s="46"/>
      <c r="K435" s="17"/>
      <c r="M435" s="4"/>
      <c r="O435" s="187">
        <v>0</v>
      </c>
      <c r="Q435" s="187">
        <v>0</v>
      </c>
      <c r="R435" s="84"/>
      <c r="S435" s="46"/>
      <c r="T435" s="17"/>
      <c r="Y435" s="208"/>
      <c r="Z435" s="208"/>
      <c r="AA435" s="46"/>
      <c r="AB435" s="17"/>
      <c r="AC435" s="17"/>
      <c r="AD435" s="208"/>
      <c r="AE435" s="208"/>
      <c r="AF435" s="46"/>
      <c r="AG435" s="17"/>
      <c r="AH435" s="17"/>
    </row>
    <row r="436" spans="2:34" ht="12.75">
      <c r="B436" s="16" t="s">
        <v>1469</v>
      </c>
      <c r="D436" t="s">
        <v>772</v>
      </c>
      <c r="F436" s="187">
        <v>0</v>
      </c>
      <c r="H436" s="187">
        <v>0</v>
      </c>
      <c r="I436" s="84"/>
      <c r="J436" s="46"/>
      <c r="K436" s="17"/>
      <c r="M436" s="4"/>
      <c r="O436" s="187">
        <v>0</v>
      </c>
      <c r="Q436" s="187">
        <v>0</v>
      </c>
      <c r="R436" s="84"/>
      <c r="S436" s="46"/>
      <c r="T436" s="17"/>
      <c r="Y436" s="208"/>
      <c r="Z436" s="208"/>
      <c r="AA436" s="46"/>
      <c r="AB436" s="17"/>
      <c r="AC436" s="17"/>
      <c r="AD436" s="208"/>
      <c r="AE436" s="208"/>
      <c r="AF436" s="46"/>
      <c r="AG436" s="17"/>
      <c r="AH436" s="17"/>
    </row>
    <row r="437" spans="2:34" ht="12.75">
      <c r="B437" s="16">
        <v>6</v>
      </c>
      <c r="C437" t="s">
        <v>1889</v>
      </c>
      <c r="F437" s="6">
        <v>13000</v>
      </c>
      <c r="H437" s="6">
        <v>2200</v>
      </c>
      <c r="I437" s="84"/>
      <c r="J437" s="46"/>
      <c r="K437" s="17"/>
      <c r="M437" s="4"/>
      <c r="O437" s="6">
        <v>13000</v>
      </c>
      <c r="Q437" s="6">
        <v>2200</v>
      </c>
      <c r="R437" s="84"/>
      <c r="S437" s="46"/>
      <c r="T437" s="17"/>
      <c r="Y437" s="208"/>
      <c r="Z437" s="208"/>
      <c r="AA437" s="46"/>
      <c r="AB437" s="17"/>
      <c r="AC437" s="17"/>
      <c r="AD437" s="208"/>
      <c r="AE437" s="208"/>
      <c r="AF437" s="46"/>
      <c r="AG437" s="17"/>
      <c r="AH437" s="17"/>
    </row>
    <row r="438" spans="2:34" ht="12.75">
      <c r="B438" s="16" t="s">
        <v>1895</v>
      </c>
      <c r="C438" t="s">
        <v>1890</v>
      </c>
      <c r="F438" s="187">
        <v>0</v>
      </c>
      <c r="H438" s="187">
        <v>0</v>
      </c>
      <c r="I438" s="84"/>
      <c r="J438" s="46"/>
      <c r="K438" s="17"/>
      <c r="M438" s="4"/>
      <c r="O438" s="187">
        <v>0</v>
      </c>
      <c r="Q438" s="187">
        <v>0</v>
      </c>
      <c r="R438" s="84"/>
      <c r="S438" s="46"/>
      <c r="T438" s="17"/>
      <c r="Y438" s="208"/>
      <c r="Z438" s="208"/>
      <c r="AA438" s="46"/>
      <c r="AB438" s="17"/>
      <c r="AC438" s="17"/>
      <c r="AD438" s="208"/>
      <c r="AE438" s="208"/>
      <c r="AF438" s="46"/>
      <c r="AG438" s="17"/>
      <c r="AH438" s="17"/>
    </row>
    <row r="439" spans="2:34" ht="12.75">
      <c r="B439" s="16" t="s">
        <v>1896</v>
      </c>
      <c r="C439" t="s">
        <v>1891</v>
      </c>
      <c r="F439" s="6">
        <v>0</v>
      </c>
      <c r="H439" s="6">
        <v>200</v>
      </c>
      <c r="I439" s="84"/>
      <c r="J439" s="46"/>
      <c r="K439" s="17"/>
      <c r="M439" s="4"/>
      <c r="O439" s="6">
        <v>0</v>
      </c>
      <c r="Q439" s="6">
        <v>200</v>
      </c>
      <c r="R439" s="84"/>
      <c r="S439" s="46"/>
      <c r="T439" s="17"/>
      <c r="Y439" s="208"/>
      <c r="Z439" s="208"/>
      <c r="AA439" s="46"/>
      <c r="AB439" s="17"/>
      <c r="AC439" s="17"/>
      <c r="AD439" s="208"/>
      <c r="AE439" s="208"/>
      <c r="AF439" s="46"/>
      <c r="AG439" s="17"/>
      <c r="AH439" s="17"/>
    </row>
    <row r="440" spans="2:34" ht="12.75">
      <c r="B440" s="16" t="s">
        <v>1897</v>
      </c>
      <c r="C440" t="s">
        <v>1892</v>
      </c>
      <c r="F440" s="6">
        <v>2000</v>
      </c>
      <c r="H440" s="6">
        <v>3100</v>
      </c>
      <c r="I440" s="84"/>
      <c r="J440" s="46"/>
      <c r="K440" s="17"/>
      <c r="M440" s="4"/>
      <c r="O440" s="6">
        <v>2000</v>
      </c>
      <c r="Q440" s="6">
        <v>3100</v>
      </c>
      <c r="R440" s="84"/>
      <c r="S440" s="46"/>
      <c r="T440" s="17"/>
      <c r="Y440" s="208"/>
      <c r="Z440" s="208"/>
      <c r="AA440" s="46"/>
      <c r="AB440" s="17"/>
      <c r="AC440" s="17"/>
      <c r="AD440" s="208"/>
      <c r="AE440" s="208"/>
      <c r="AF440" s="46"/>
      <c r="AG440" s="17"/>
      <c r="AH440" s="17"/>
    </row>
    <row r="441" spans="2:34" ht="12.75">
      <c r="B441" s="16" t="s">
        <v>1898</v>
      </c>
      <c r="C441" t="s">
        <v>1893</v>
      </c>
      <c r="F441" s="6">
        <v>2000</v>
      </c>
      <c r="H441" s="198">
        <v>0</v>
      </c>
      <c r="I441" s="84"/>
      <c r="J441" s="46"/>
      <c r="K441" s="17"/>
      <c r="M441" s="4"/>
      <c r="O441" s="6">
        <v>2000</v>
      </c>
      <c r="Q441" s="198">
        <v>0</v>
      </c>
      <c r="R441" s="84"/>
      <c r="S441" s="46"/>
      <c r="T441" s="17"/>
      <c r="Y441" s="208"/>
      <c r="Z441" s="208"/>
      <c r="AA441" s="46"/>
      <c r="AB441" s="17"/>
      <c r="AC441" s="17"/>
      <c r="AD441" s="208"/>
      <c r="AE441" s="208"/>
      <c r="AF441" s="46"/>
      <c r="AG441" s="17"/>
      <c r="AH441" s="17"/>
    </row>
    <row r="442" spans="2:34" ht="12.75">
      <c r="B442" s="16" t="s">
        <v>1899</v>
      </c>
      <c r="D442" t="s">
        <v>1146</v>
      </c>
      <c r="F442" s="6">
        <v>202000</v>
      </c>
      <c r="H442" s="6">
        <v>5500</v>
      </c>
      <c r="I442" s="84"/>
      <c r="J442" s="46"/>
      <c r="K442" s="17"/>
      <c r="M442" s="4"/>
      <c r="O442" s="6">
        <v>202000</v>
      </c>
      <c r="Q442" s="6">
        <v>5500</v>
      </c>
      <c r="R442" s="84"/>
      <c r="S442" s="46"/>
      <c r="T442" s="17"/>
      <c r="Y442" s="208"/>
      <c r="Z442" s="208"/>
      <c r="AA442" s="46"/>
      <c r="AB442" s="17"/>
      <c r="AC442" s="17"/>
      <c r="AD442" s="208"/>
      <c r="AE442" s="208"/>
      <c r="AF442" s="46"/>
      <c r="AG442" s="17"/>
      <c r="AH442" s="17"/>
    </row>
    <row r="443" spans="3:34" ht="12.75">
      <c r="C443" s="1" t="s">
        <v>1894</v>
      </c>
      <c r="G443" s="57">
        <f>SUM(F423:F442)</f>
        <v>1212000</v>
      </c>
      <c r="I443" s="84">
        <f>SUM(H423:H442)</f>
        <v>11373000</v>
      </c>
      <c r="J443" s="46"/>
      <c r="K443" s="17"/>
      <c r="M443" s="4"/>
      <c r="P443" s="57">
        <f>SUM(O423:O442)</f>
        <v>1212000</v>
      </c>
      <c r="R443" s="84">
        <f>SUM(Q423:Q442)</f>
        <v>11373000</v>
      </c>
      <c r="S443" s="46"/>
      <c r="T443" s="17"/>
      <c r="Y443" s="208"/>
      <c r="Z443" s="208"/>
      <c r="AA443" s="46"/>
      <c r="AB443" s="17"/>
      <c r="AC443" s="17"/>
      <c r="AD443" s="208"/>
      <c r="AE443" s="208"/>
      <c r="AF443" s="46"/>
      <c r="AG443" s="17"/>
      <c r="AH443" s="17"/>
    </row>
    <row r="444" spans="1:34" ht="12.75">
      <c r="A444" s="8">
        <v>67</v>
      </c>
      <c r="B444" s="16" t="s">
        <v>1216</v>
      </c>
      <c r="C444" t="s">
        <v>1900</v>
      </c>
      <c r="F444" s="6">
        <v>61000</v>
      </c>
      <c r="H444" s="26">
        <f>J444/40</f>
        <v>51.4</v>
      </c>
      <c r="I444" s="84"/>
      <c r="J444" s="167">
        <v>2056</v>
      </c>
      <c r="K444" s="168" t="s">
        <v>409</v>
      </c>
      <c r="M444" s="4"/>
      <c r="O444" s="6">
        <v>61000</v>
      </c>
      <c r="Q444" s="26">
        <f>S444/40</f>
        <v>51.4</v>
      </c>
      <c r="R444" s="84"/>
      <c r="S444" s="167">
        <v>2056</v>
      </c>
      <c r="T444" s="168" t="s">
        <v>409</v>
      </c>
      <c r="Y444" s="208"/>
      <c r="Z444" s="219"/>
      <c r="AA444" s="167"/>
      <c r="AB444" s="168"/>
      <c r="AC444" s="17"/>
      <c r="AD444" s="208"/>
      <c r="AE444" s="219"/>
      <c r="AF444" s="167"/>
      <c r="AG444" s="168"/>
      <c r="AH444" s="17"/>
    </row>
    <row r="445" spans="1:34" ht="12.75">
      <c r="A445" s="71"/>
      <c r="B445" s="53" t="s">
        <v>1217</v>
      </c>
      <c r="C445" s="54" t="s">
        <v>1901</v>
      </c>
      <c r="D445" s="54"/>
      <c r="E445" s="54"/>
      <c r="F445" s="55"/>
      <c r="G445" s="56"/>
      <c r="H445" s="55"/>
      <c r="I445" s="152"/>
      <c r="J445" s="153"/>
      <c r="K445" s="154"/>
      <c r="M445" s="4"/>
      <c r="O445" s="55"/>
      <c r="P445" s="56"/>
      <c r="Q445" s="55"/>
      <c r="R445" s="152"/>
      <c r="S445" s="153"/>
      <c r="T445" s="154"/>
      <c r="Y445" s="217"/>
      <c r="Z445" s="217"/>
      <c r="AA445" s="153"/>
      <c r="AB445" s="154"/>
      <c r="AC445" s="17"/>
      <c r="AD445" s="217"/>
      <c r="AE445" s="217"/>
      <c r="AF445" s="153"/>
      <c r="AG445" s="154"/>
      <c r="AH445" s="17"/>
    </row>
    <row r="446" spans="2:34" ht="12.75">
      <c r="B446" s="16" t="s">
        <v>106</v>
      </c>
      <c r="C446" t="s">
        <v>1931</v>
      </c>
      <c r="F446" s="6">
        <v>3396000</v>
      </c>
      <c r="H446" s="26">
        <f>J446/40</f>
        <v>62.1</v>
      </c>
      <c r="I446" s="84"/>
      <c r="J446" s="167">
        <v>2484</v>
      </c>
      <c r="K446" s="168" t="s">
        <v>409</v>
      </c>
      <c r="M446" s="4"/>
      <c r="O446" s="6">
        <v>3396000</v>
      </c>
      <c r="Q446" s="26">
        <f>S446/40</f>
        <v>62.1</v>
      </c>
      <c r="R446" s="84"/>
      <c r="S446" s="167">
        <v>2484</v>
      </c>
      <c r="T446" s="168" t="s">
        <v>409</v>
      </c>
      <c r="Y446" s="208"/>
      <c r="Z446" s="219"/>
      <c r="AA446" s="167"/>
      <c r="AB446" s="168"/>
      <c r="AC446" s="17"/>
      <c r="AD446" s="208"/>
      <c r="AE446" s="219"/>
      <c r="AF446" s="167"/>
      <c r="AG446" s="168"/>
      <c r="AH446" s="17"/>
    </row>
    <row r="447" spans="2:34" ht="12.75">
      <c r="B447" s="16" t="s">
        <v>824</v>
      </c>
      <c r="C447" t="s">
        <v>1902</v>
      </c>
      <c r="F447" s="6">
        <v>209000</v>
      </c>
      <c r="H447" s="26">
        <f>J447/40</f>
        <v>20.075</v>
      </c>
      <c r="I447" s="84"/>
      <c r="J447" s="167">
        <v>803</v>
      </c>
      <c r="K447" s="168" t="s">
        <v>409</v>
      </c>
      <c r="M447" s="4"/>
      <c r="O447" s="6">
        <v>209000</v>
      </c>
      <c r="Q447" s="26">
        <f>S447/40</f>
        <v>20.075</v>
      </c>
      <c r="R447" s="84"/>
      <c r="S447" s="167">
        <v>803</v>
      </c>
      <c r="T447" s="168" t="s">
        <v>409</v>
      </c>
      <c r="Y447" s="208"/>
      <c r="Z447" s="219"/>
      <c r="AA447" s="167"/>
      <c r="AB447" s="168"/>
      <c r="AC447" s="17"/>
      <c r="AD447" s="208"/>
      <c r="AE447" s="219"/>
      <c r="AF447" s="167"/>
      <c r="AG447" s="168"/>
      <c r="AH447" s="17"/>
    </row>
    <row r="448" spans="1:34" ht="12.75">
      <c r="A448" s="71">
        <v>68</v>
      </c>
      <c r="B448" s="53" t="s">
        <v>1216</v>
      </c>
      <c r="C448" s="54" t="s">
        <v>1903</v>
      </c>
      <c r="D448" s="54"/>
      <c r="E448" s="54"/>
      <c r="F448" s="55"/>
      <c r="G448" s="56"/>
      <c r="H448" s="55"/>
      <c r="I448" s="152"/>
      <c r="J448" s="153"/>
      <c r="K448" s="154"/>
      <c r="M448" s="4"/>
      <c r="O448" s="55"/>
      <c r="P448" s="56"/>
      <c r="Q448" s="55"/>
      <c r="R448" s="152"/>
      <c r="S448" s="153"/>
      <c r="T448" s="154"/>
      <c r="Y448" s="217"/>
      <c r="Z448" s="217"/>
      <c r="AA448" s="153"/>
      <c r="AB448" s="154"/>
      <c r="AC448" s="17"/>
      <c r="AD448" s="217"/>
      <c r="AE448" s="217"/>
      <c r="AF448" s="153"/>
      <c r="AG448" s="154"/>
      <c r="AH448" s="17"/>
    </row>
    <row r="449" spans="1:34" ht="12.75">
      <c r="A449" s="8">
        <v>68</v>
      </c>
      <c r="B449" s="16" t="s">
        <v>2241</v>
      </c>
      <c r="C449" t="s">
        <v>1932</v>
      </c>
      <c r="F449" s="6">
        <v>96000</v>
      </c>
      <c r="H449" s="6">
        <v>700</v>
      </c>
      <c r="I449" s="84"/>
      <c r="J449" s="46"/>
      <c r="K449" s="17"/>
      <c r="M449" s="4"/>
      <c r="O449" s="6">
        <v>96000</v>
      </c>
      <c r="Q449" s="6">
        <v>700</v>
      </c>
      <c r="R449" s="84"/>
      <c r="S449" s="46"/>
      <c r="T449" s="17"/>
      <c r="Y449" s="208"/>
      <c r="Z449" s="208"/>
      <c r="AA449" s="46"/>
      <c r="AB449" s="17"/>
      <c r="AC449" s="17"/>
      <c r="AD449" s="208"/>
      <c r="AE449" s="208"/>
      <c r="AF449" s="46"/>
      <c r="AG449" s="17"/>
      <c r="AH449" s="17"/>
    </row>
    <row r="450" spans="2:34" ht="12.75">
      <c r="B450" s="16" t="s">
        <v>1227</v>
      </c>
      <c r="C450" t="s">
        <v>1904</v>
      </c>
      <c r="F450" s="6">
        <v>246000</v>
      </c>
      <c r="H450" s="6">
        <v>3800</v>
      </c>
      <c r="I450" s="84"/>
      <c r="J450" s="46"/>
      <c r="K450" s="17"/>
      <c r="M450" s="4"/>
      <c r="O450" s="6">
        <v>246000</v>
      </c>
      <c r="Q450" s="6">
        <v>3800</v>
      </c>
      <c r="R450" s="84"/>
      <c r="S450" s="46"/>
      <c r="T450" s="17"/>
      <c r="Y450" s="208"/>
      <c r="Z450" s="208"/>
      <c r="AA450" s="46"/>
      <c r="AB450" s="17"/>
      <c r="AC450" s="17"/>
      <c r="AD450" s="208"/>
      <c r="AE450" s="208"/>
      <c r="AF450" s="46"/>
      <c r="AG450" s="17"/>
      <c r="AH450" s="17"/>
    </row>
    <row r="451" spans="1:34" ht="12.75">
      <c r="A451" s="8">
        <v>69</v>
      </c>
      <c r="B451" s="16">
        <v>1</v>
      </c>
      <c r="C451" t="s">
        <v>1933</v>
      </c>
      <c r="F451" s="187">
        <v>0</v>
      </c>
      <c r="H451" s="187">
        <v>0</v>
      </c>
      <c r="I451" s="84"/>
      <c r="J451" s="46"/>
      <c r="K451" s="17"/>
      <c r="M451" s="4"/>
      <c r="O451" s="187">
        <v>0</v>
      </c>
      <c r="Q451" s="187">
        <v>0</v>
      </c>
      <c r="R451" s="84"/>
      <c r="S451" s="46"/>
      <c r="T451" s="17"/>
      <c r="Y451" s="208"/>
      <c r="Z451" s="208"/>
      <c r="AA451" s="46"/>
      <c r="AB451" s="17"/>
      <c r="AC451" s="17"/>
      <c r="AD451" s="208"/>
      <c r="AE451" s="208"/>
      <c r="AF451" s="46"/>
      <c r="AG451" s="17"/>
      <c r="AH451" s="17"/>
    </row>
    <row r="452" spans="2:34" ht="12.75">
      <c r="B452" s="16">
        <v>2</v>
      </c>
      <c r="D452" t="s">
        <v>1905</v>
      </c>
      <c r="F452" s="6">
        <v>13000</v>
      </c>
      <c r="H452" s="6">
        <v>700</v>
      </c>
      <c r="I452" s="84"/>
      <c r="J452" s="46"/>
      <c r="K452" s="17"/>
      <c r="M452" s="4"/>
      <c r="O452" s="6">
        <v>13000</v>
      </c>
      <c r="Q452" s="6">
        <v>700</v>
      </c>
      <c r="R452" s="84"/>
      <c r="S452" s="46"/>
      <c r="T452" s="17"/>
      <c r="Y452" s="208"/>
      <c r="Z452" s="208"/>
      <c r="AA452" s="46"/>
      <c r="AB452" s="17"/>
      <c r="AC452" s="17"/>
      <c r="AD452" s="208"/>
      <c r="AE452" s="208"/>
      <c r="AF452" s="46"/>
      <c r="AG452" s="17"/>
      <c r="AH452" s="17"/>
    </row>
    <row r="453" spans="2:34" ht="12.75">
      <c r="B453" s="16">
        <v>3</v>
      </c>
      <c r="D453" t="s">
        <v>1906</v>
      </c>
      <c r="F453" s="6">
        <v>17000</v>
      </c>
      <c r="H453" s="6">
        <v>700</v>
      </c>
      <c r="I453" s="84"/>
      <c r="J453" s="46"/>
      <c r="K453" s="17"/>
      <c r="M453" s="4"/>
      <c r="O453" s="6">
        <v>17000</v>
      </c>
      <c r="Q453" s="6">
        <v>700</v>
      </c>
      <c r="R453" s="84"/>
      <c r="S453" s="46"/>
      <c r="T453" s="17"/>
      <c r="Y453" s="208"/>
      <c r="Z453" s="208"/>
      <c r="AA453" s="46"/>
      <c r="AB453" s="17"/>
      <c r="AC453" s="17"/>
      <c r="AD453" s="208"/>
      <c r="AE453" s="208"/>
      <c r="AF453" s="46"/>
      <c r="AG453" s="17"/>
      <c r="AH453" s="17"/>
    </row>
    <row r="454" spans="2:34" ht="12.75">
      <c r="B454" s="16">
        <v>4</v>
      </c>
      <c r="D454" t="s">
        <v>1907</v>
      </c>
      <c r="F454" s="6">
        <v>84000</v>
      </c>
      <c r="H454" s="6">
        <v>3500</v>
      </c>
      <c r="I454" s="84"/>
      <c r="J454" s="46"/>
      <c r="K454" s="17"/>
      <c r="M454" s="4"/>
      <c r="O454" s="6">
        <v>84000</v>
      </c>
      <c r="Q454" s="6">
        <v>3500</v>
      </c>
      <c r="R454" s="84"/>
      <c r="S454" s="46"/>
      <c r="T454" s="17"/>
      <c r="Y454" s="208"/>
      <c r="Z454" s="208"/>
      <c r="AA454" s="46"/>
      <c r="AB454" s="17"/>
      <c r="AC454" s="17"/>
      <c r="AD454" s="208"/>
      <c r="AE454" s="208"/>
      <c r="AF454" s="46"/>
      <c r="AG454" s="17"/>
      <c r="AH454" s="17"/>
    </row>
    <row r="455" spans="1:34" ht="12.75">
      <c r="A455" s="71">
        <v>70</v>
      </c>
      <c r="B455" s="53" t="s">
        <v>1912</v>
      </c>
      <c r="C455" s="54" t="s">
        <v>1908</v>
      </c>
      <c r="D455" s="54"/>
      <c r="E455" s="54"/>
      <c r="F455" s="55"/>
      <c r="G455" s="56"/>
      <c r="H455" s="55"/>
      <c r="I455" s="152"/>
      <c r="J455" s="153"/>
      <c r="K455" s="154"/>
      <c r="M455" s="4"/>
      <c r="O455" s="55"/>
      <c r="P455" s="56"/>
      <c r="Q455" s="55"/>
      <c r="R455" s="152"/>
      <c r="S455" s="153"/>
      <c r="T455" s="154"/>
      <c r="Y455" s="217"/>
      <c r="Z455" s="217"/>
      <c r="AA455" s="153"/>
      <c r="AB455" s="154"/>
      <c r="AC455" s="17"/>
      <c r="AD455" s="217"/>
      <c r="AE455" s="217"/>
      <c r="AF455" s="153"/>
      <c r="AG455" s="154"/>
      <c r="AH455" s="17"/>
    </row>
    <row r="456" spans="1:34" ht="12.75">
      <c r="A456" s="71"/>
      <c r="B456" s="53" t="s">
        <v>1913</v>
      </c>
      <c r="C456" s="54"/>
      <c r="D456" s="54" t="s">
        <v>1909</v>
      </c>
      <c r="E456" s="54"/>
      <c r="F456" s="55"/>
      <c r="G456" s="56"/>
      <c r="H456" s="55"/>
      <c r="I456" s="152"/>
      <c r="J456" s="153"/>
      <c r="K456" s="154"/>
      <c r="M456" s="4"/>
      <c r="O456" s="55"/>
      <c r="P456" s="56"/>
      <c r="Q456" s="55"/>
      <c r="R456" s="152"/>
      <c r="S456" s="153"/>
      <c r="T456" s="154"/>
      <c r="Y456" s="217"/>
      <c r="Z456" s="217"/>
      <c r="AA456" s="153"/>
      <c r="AB456" s="154"/>
      <c r="AC456" s="17"/>
      <c r="AD456" s="217"/>
      <c r="AE456" s="217"/>
      <c r="AF456" s="153"/>
      <c r="AG456" s="154"/>
      <c r="AH456" s="17"/>
    </row>
    <row r="457" spans="1:34" ht="12.75">
      <c r="A457" s="8">
        <v>70</v>
      </c>
      <c r="B457" s="16" t="s">
        <v>1135</v>
      </c>
      <c r="C457" t="s">
        <v>1934</v>
      </c>
      <c r="F457" s="6">
        <v>2000</v>
      </c>
      <c r="H457" s="198">
        <v>0</v>
      </c>
      <c r="I457" s="84"/>
      <c r="J457" s="46"/>
      <c r="K457" s="17"/>
      <c r="M457" s="4"/>
      <c r="O457" s="6">
        <v>2000</v>
      </c>
      <c r="Q457" s="198">
        <v>0</v>
      </c>
      <c r="R457" s="84"/>
      <c r="S457" s="46"/>
      <c r="T457" s="17"/>
      <c r="Y457" s="208"/>
      <c r="Z457" s="208"/>
      <c r="AA457" s="46"/>
      <c r="AB457" s="17"/>
      <c r="AC457" s="17"/>
      <c r="AD457" s="208"/>
      <c r="AE457" s="208"/>
      <c r="AF457" s="46"/>
      <c r="AG457" s="17"/>
      <c r="AH457" s="17"/>
    </row>
    <row r="458" spans="2:34" ht="12.75">
      <c r="B458" s="16" t="s">
        <v>1141</v>
      </c>
      <c r="C458" s="2"/>
      <c r="D458" s="13" t="s">
        <v>1909</v>
      </c>
      <c r="E458" s="3"/>
      <c r="F458" s="6">
        <v>0</v>
      </c>
      <c r="G458" s="58"/>
      <c r="H458" s="198">
        <v>0</v>
      </c>
      <c r="I458" s="59"/>
      <c r="J458" s="46"/>
      <c r="K458" s="17"/>
      <c r="M458" s="4"/>
      <c r="O458" s="6">
        <v>0</v>
      </c>
      <c r="P458" s="58"/>
      <c r="Q458" s="198">
        <v>0</v>
      </c>
      <c r="R458" s="59"/>
      <c r="S458" s="46"/>
      <c r="T458" s="17"/>
      <c r="Y458" s="208"/>
      <c r="Z458" s="208"/>
      <c r="AA458" s="46"/>
      <c r="AB458" s="17"/>
      <c r="AC458" s="17"/>
      <c r="AD458" s="208"/>
      <c r="AE458" s="208"/>
      <c r="AF458" s="46"/>
      <c r="AG458" s="17"/>
      <c r="AH458" s="17"/>
    </row>
    <row r="459" spans="2:34" ht="12.75">
      <c r="B459" s="16" t="s">
        <v>976</v>
      </c>
      <c r="C459" s="13" t="s">
        <v>1910</v>
      </c>
      <c r="F459" s="6">
        <v>19000</v>
      </c>
      <c r="H459" s="6">
        <v>2900</v>
      </c>
      <c r="I459" s="84"/>
      <c r="J459" s="46"/>
      <c r="K459" s="17"/>
      <c r="M459" s="4"/>
      <c r="O459" s="6">
        <v>19000</v>
      </c>
      <c r="Q459" s="6">
        <v>2900</v>
      </c>
      <c r="R459" s="84"/>
      <c r="S459" s="46"/>
      <c r="T459" s="17"/>
      <c r="Y459" s="208"/>
      <c r="Z459" s="208"/>
      <c r="AA459" s="46"/>
      <c r="AB459" s="17"/>
      <c r="AC459" s="17"/>
      <c r="AD459" s="208"/>
      <c r="AE459" s="208"/>
      <c r="AF459" s="46"/>
      <c r="AG459" s="17"/>
      <c r="AH459" s="17"/>
    </row>
    <row r="460" spans="2:34" ht="12.75">
      <c r="B460" s="16" t="s">
        <v>977</v>
      </c>
      <c r="D460" t="s">
        <v>1911</v>
      </c>
      <c r="F460" s="6">
        <v>7000</v>
      </c>
      <c r="H460" s="6">
        <v>4900</v>
      </c>
      <c r="I460" s="84"/>
      <c r="J460" s="46"/>
      <c r="K460" s="17"/>
      <c r="M460" s="4"/>
      <c r="O460" s="6">
        <v>7000</v>
      </c>
      <c r="Q460" s="6">
        <v>4900</v>
      </c>
      <c r="R460" s="84"/>
      <c r="S460" s="46"/>
      <c r="T460" s="17"/>
      <c r="Y460" s="208"/>
      <c r="Z460" s="208"/>
      <c r="AA460" s="46"/>
      <c r="AB460" s="17"/>
      <c r="AC460" s="17"/>
      <c r="AD460" s="208"/>
      <c r="AE460" s="208"/>
      <c r="AF460" s="46"/>
      <c r="AG460" s="17"/>
      <c r="AH460" s="17"/>
    </row>
    <row r="461" spans="2:34" ht="12.75">
      <c r="B461" s="16" t="s">
        <v>950</v>
      </c>
      <c r="C461" s="13" t="s">
        <v>1935</v>
      </c>
      <c r="F461" s="187">
        <v>0</v>
      </c>
      <c r="H461" s="187">
        <v>0</v>
      </c>
      <c r="I461" s="84"/>
      <c r="J461" s="46"/>
      <c r="K461" s="17"/>
      <c r="M461" s="4"/>
      <c r="O461" s="187">
        <v>0</v>
      </c>
      <c r="Q461" s="187">
        <v>0</v>
      </c>
      <c r="R461" s="84"/>
      <c r="S461" s="46"/>
      <c r="T461" s="17"/>
      <c r="Y461" s="208"/>
      <c r="Z461" s="208"/>
      <c r="AA461" s="46"/>
      <c r="AB461" s="17"/>
      <c r="AC461" s="17"/>
      <c r="AD461" s="208"/>
      <c r="AE461" s="208"/>
      <c r="AF461" s="46"/>
      <c r="AG461" s="17"/>
      <c r="AH461" s="17"/>
    </row>
    <row r="462" spans="2:34" ht="12.75">
      <c r="B462" s="16" t="s">
        <v>952</v>
      </c>
      <c r="D462" t="s">
        <v>1911</v>
      </c>
      <c r="F462" s="6">
        <v>32000</v>
      </c>
      <c r="H462" s="6">
        <v>32000</v>
      </c>
      <c r="I462" s="84"/>
      <c r="J462" s="46"/>
      <c r="K462" s="17"/>
      <c r="M462" s="4"/>
      <c r="O462" s="6">
        <v>32000</v>
      </c>
      <c r="Q462" s="6">
        <v>32000</v>
      </c>
      <c r="R462" s="84"/>
      <c r="S462" s="46"/>
      <c r="T462" s="17"/>
      <c r="Y462" s="208"/>
      <c r="Z462" s="208"/>
      <c r="AA462" s="46"/>
      <c r="AB462" s="17"/>
      <c r="AC462" s="17"/>
      <c r="AD462" s="208"/>
      <c r="AE462" s="208"/>
      <c r="AF462" s="46"/>
      <c r="AG462" s="17"/>
      <c r="AH462" s="17"/>
    </row>
    <row r="463" spans="2:34" ht="12.75">
      <c r="B463" s="16" t="s">
        <v>1936</v>
      </c>
      <c r="C463" s="271" t="s">
        <v>1937</v>
      </c>
      <c r="D463" s="271"/>
      <c r="E463" s="271"/>
      <c r="F463" s="6">
        <v>1000</v>
      </c>
      <c r="H463" s="198">
        <v>0</v>
      </c>
      <c r="I463" s="84"/>
      <c r="J463" s="46"/>
      <c r="K463" s="17"/>
      <c r="M463" s="4"/>
      <c r="O463" s="6">
        <v>1000</v>
      </c>
      <c r="Q463" s="198">
        <v>0</v>
      </c>
      <c r="R463" s="84"/>
      <c r="S463" s="46"/>
      <c r="T463" s="17"/>
      <c r="Y463" s="208"/>
      <c r="Z463" s="208"/>
      <c r="AA463" s="46"/>
      <c r="AB463" s="17"/>
      <c r="AC463" s="17"/>
      <c r="AD463" s="208"/>
      <c r="AE463" s="208"/>
      <c r="AF463" s="46"/>
      <c r="AG463" s="17"/>
      <c r="AH463" s="17"/>
    </row>
    <row r="464" spans="1:34" ht="12.75">
      <c r="A464" s="77"/>
      <c r="B464" s="51" t="s">
        <v>410</v>
      </c>
      <c r="C464" s="271"/>
      <c r="D464" s="271"/>
      <c r="E464" s="271"/>
      <c r="F464" s="55"/>
      <c r="G464" s="56"/>
      <c r="H464" s="55"/>
      <c r="I464" s="152"/>
      <c r="J464" s="153"/>
      <c r="K464" s="154"/>
      <c r="M464" s="4"/>
      <c r="O464" s="55"/>
      <c r="P464" s="56"/>
      <c r="Q464" s="55"/>
      <c r="R464" s="152"/>
      <c r="S464" s="153"/>
      <c r="T464" s="154"/>
      <c r="Y464" s="217"/>
      <c r="Z464" s="217"/>
      <c r="AA464" s="153"/>
      <c r="AB464" s="154"/>
      <c r="AC464" s="17"/>
      <c r="AD464" s="217"/>
      <c r="AE464" s="217"/>
      <c r="AF464" s="153"/>
      <c r="AG464" s="154"/>
      <c r="AH464" s="17"/>
    </row>
    <row r="465" spans="1:34" ht="12.75">
      <c r="A465" s="77"/>
      <c r="B465" s="51" t="s">
        <v>411</v>
      </c>
      <c r="C465" s="271"/>
      <c r="D465" s="271"/>
      <c r="E465" s="271"/>
      <c r="F465" s="55"/>
      <c r="G465" s="56"/>
      <c r="H465" s="55"/>
      <c r="I465" s="152"/>
      <c r="J465" s="153"/>
      <c r="K465" s="154"/>
      <c r="M465" s="4"/>
      <c r="O465" s="55"/>
      <c r="P465" s="56"/>
      <c r="Q465" s="55"/>
      <c r="R465" s="152"/>
      <c r="S465" s="153"/>
      <c r="T465" s="154"/>
      <c r="Y465" s="217"/>
      <c r="Z465" s="217"/>
      <c r="AA465" s="153"/>
      <c r="AB465" s="154"/>
      <c r="AC465" s="17"/>
      <c r="AD465" s="217"/>
      <c r="AE465" s="217"/>
      <c r="AF465" s="153"/>
      <c r="AG465" s="154"/>
      <c r="AH465" s="17"/>
    </row>
    <row r="466" spans="1:34" ht="12.75">
      <c r="A466" s="77"/>
      <c r="B466" s="51" t="s">
        <v>412</v>
      </c>
      <c r="C466" s="271"/>
      <c r="D466" s="271"/>
      <c r="E466" s="271"/>
      <c r="F466" s="55"/>
      <c r="G466" s="56"/>
      <c r="H466" s="55"/>
      <c r="I466" s="152"/>
      <c r="J466" s="153"/>
      <c r="K466" s="154"/>
      <c r="M466" s="4"/>
      <c r="O466" s="55"/>
      <c r="P466" s="56"/>
      <c r="Q466" s="55"/>
      <c r="R466" s="152"/>
      <c r="S466" s="153"/>
      <c r="T466" s="154"/>
      <c r="Y466" s="217"/>
      <c r="Z466" s="217"/>
      <c r="AA466" s="153"/>
      <c r="AB466" s="154"/>
      <c r="AC466" s="17"/>
      <c r="AD466" s="217"/>
      <c r="AE466" s="217"/>
      <c r="AF466" s="153"/>
      <c r="AG466" s="154"/>
      <c r="AH466" s="17"/>
    </row>
    <row r="467" spans="1:34" ht="12.75">
      <c r="A467" s="77"/>
      <c r="B467" s="51" t="s">
        <v>413</v>
      </c>
      <c r="C467" s="271"/>
      <c r="D467" s="271"/>
      <c r="E467" s="271"/>
      <c r="F467" s="55"/>
      <c r="G467" s="56"/>
      <c r="H467" s="55"/>
      <c r="I467" s="152"/>
      <c r="J467" s="153"/>
      <c r="K467" s="154"/>
      <c r="M467" s="4"/>
      <c r="O467" s="55"/>
      <c r="P467" s="56"/>
      <c r="Q467" s="55"/>
      <c r="R467" s="152"/>
      <c r="S467" s="153"/>
      <c r="T467" s="154"/>
      <c r="Y467" s="217"/>
      <c r="Z467" s="217"/>
      <c r="AA467" s="153"/>
      <c r="AB467" s="154"/>
      <c r="AC467" s="17"/>
      <c r="AD467" s="217"/>
      <c r="AE467" s="217"/>
      <c r="AF467" s="153"/>
      <c r="AG467" s="154"/>
      <c r="AH467" s="17"/>
    </row>
    <row r="468" spans="3:34" ht="12.75">
      <c r="C468" s="1" t="s">
        <v>1915</v>
      </c>
      <c r="G468" s="57">
        <f>SUM(F455:F467)</f>
        <v>61000</v>
      </c>
      <c r="I468" s="84">
        <f>SUM(H455:H467)</f>
        <v>39800</v>
      </c>
      <c r="J468" s="46"/>
      <c r="K468" s="17"/>
      <c r="M468" s="4"/>
      <c r="P468" s="57">
        <f>SUM(O455:O467)</f>
        <v>61000</v>
      </c>
      <c r="R468" s="84">
        <f>SUM(Q455:Q467)</f>
        <v>39800</v>
      </c>
      <c r="S468" s="46"/>
      <c r="T468" s="17"/>
      <c r="Y468" s="208"/>
      <c r="Z468" s="208"/>
      <c r="AA468" s="46"/>
      <c r="AB468" s="17"/>
      <c r="AC468" s="17"/>
      <c r="AD468" s="208"/>
      <c r="AE468" s="208"/>
      <c r="AF468" s="46"/>
      <c r="AG468" s="17"/>
      <c r="AH468" s="17"/>
    </row>
    <row r="469" spans="1:34" ht="12.75">
      <c r="A469" s="8">
        <v>71</v>
      </c>
      <c r="B469" s="16" t="s">
        <v>1135</v>
      </c>
      <c r="C469" t="s">
        <v>2002</v>
      </c>
      <c r="F469" s="6">
        <v>8000</v>
      </c>
      <c r="H469" s="6">
        <v>4500</v>
      </c>
      <c r="I469" s="84"/>
      <c r="J469" s="46"/>
      <c r="K469" s="17"/>
      <c r="M469" s="4"/>
      <c r="O469" s="6">
        <v>8000</v>
      </c>
      <c r="Q469" s="6">
        <v>4500</v>
      </c>
      <c r="R469" s="84"/>
      <c r="S469" s="46"/>
      <c r="T469" s="17"/>
      <c r="Y469" s="208"/>
      <c r="Z469" s="208"/>
      <c r="AA469" s="46"/>
      <c r="AB469" s="17"/>
      <c r="AC469" s="17"/>
      <c r="AD469" s="208"/>
      <c r="AE469" s="208"/>
      <c r="AF469" s="46"/>
      <c r="AG469" s="17"/>
      <c r="AH469" s="17"/>
    </row>
    <row r="470" spans="2:34" ht="12.75">
      <c r="B470" s="16" t="s">
        <v>1141</v>
      </c>
      <c r="D470" t="s">
        <v>2000</v>
      </c>
      <c r="F470" s="6">
        <v>8000</v>
      </c>
      <c r="H470" s="6">
        <v>1800</v>
      </c>
      <c r="I470" s="84"/>
      <c r="J470" s="46"/>
      <c r="K470" s="17"/>
      <c r="M470" s="4"/>
      <c r="O470" s="6">
        <v>8000</v>
      </c>
      <c r="Q470" s="6">
        <v>1800</v>
      </c>
      <c r="R470" s="84"/>
      <c r="S470" s="46"/>
      <c r="T470" s="17"/>
      <c r="Y470" s="208"/>
      <c r="Z470" s="208"/>
      <c r="AA470" s="46"/>
      <c r="AB470" s="17"/>
      <c r="AC470" s="17"/>
      <c r="AD470" s="208"/>
      <c r="AE470" s="208"/>
      <c r="AF470" s="46"/>
      <c r="AG470" s="17"/>
      <c r="AH470" s="17"/>
    </row>
    <row r="471" spans="2:34" ht="12.75">
      <c r="B471" s="16" t="s">
        <v>965</v>
      </c>
      <c r="D471" t="s">
        <v>2001</v>
      </c>
      <c r="F471" s="187">
        <v>0</v>
      </c>
      <c r="H471" s="187">
        <v>0</v>
      </c>
      <c r="I471" s="84"/>
      <c r="J471" s="46"/>
      <c r="K471" s="17"/>
      <c r="M471" s="4"/>
      <c r="O471" s="187">
        <v>0</v>
      </c>
      <c r="Q471" s="187">
        <v>0</v>
      </c>
      <c r="R471" s="84"/>
      <c r="S471" s="46"/>
      <c r="T471" s="17"/>
      <c r="Y471" s="208"/>
      <c r="Z471" s="208"/>
      <c r="AA471" s="46"/>
      <c r="AB471" s="17"/>
      <c r="AC471" s="17"/>
      <c r="AD471" s="208"/>
      <c r="AE471" s="208"/>
      <c r="AF471" s="46"/>
      <c r="AG471" s="17"/>
      <c r="AH471" s="17"/>
    </row>
    <row r="472" spans="2:34" ht="12.75">
      <c r="B472" s="16" t="s">
        <v>966</v>
      </c>
      <c r="C472" t="s">
        <v>2003</v>
      </c>
      <c r="F472" s="6">
        <f>O472+Y472</f>
        <v>275000</v>
      </c>
      <c r="H472" s="6">
        <f>Q472+Z472</f>
        <v>127000</v>
      </c>
      <c r="I472" s="84"/>
      <c r="J472" s="46"/>
      <c r="K472" s="17"/>
      <c r="M472" s="4"/>
      <c r="O472" s="6">
        <v>13000</v>
      </c>
      <c r="Q472" s="6">
        <v>4000</v>
      </c>
      <c r="R472" s="84"/>
      <c r="S472" s="46"/>
      <c r="T472" s="17"/>
      <c r="Y472" s="208">
        <v>262000</v>
      </c>
      <c r="Z472" s="208">
        <v>123000</v>
      </c>
      <c r="AA472" s="46"/>
      <c r="AB472" s="17"/>
      <c r="AC472" s="17"/>
      <c r="AD472" s="208"/>
      <c r="AE472" s="208"/>
      <c r="AF472" s="46"/>
      <c r="AG472" s="17"/>
      <c r="AH472" s="17"/>
    </row>
    <row r="473" spans="2:34" ht="12.75">
      <c r="B473" s="16" t="s">
        <v>976</v>
      </c>
      <c r="C473" t="s">
        <v>2004</v>
      </c>
      <c r="F473" s="6">
        <v>126000</v>
      </c>
      <c r="H473" s="6">
        <v>23000</v>
      </c>
      <c r="I473" s="84"/>
      <c r="J473" s="46"/>
      <c r="K473" s="17"/>
      <c r="M473" s="4"/>
      <c r="O473" s="6">
        <v>126000</v>
      </c>
      <c r="Q473" s="6">
        <v>23000</v>
      </c>
      <c r="R473" s="84"/>
      <c r="S473" s="46"/>
      <c r="T473" s="17"/>
      <c r="Y473" s="208"/>
      <c r="Z473" s="208"/>
      <c r="AA473" s="46"/>
      <c r="AB473" s="17"/>
      <c r="AC473" s="17"/>
      <c r="AD473" s="208"/>
      <c r="AE473" s="208"/>
      <c r="AF473" s="46"/>
      <c r="AG473" s="17"/>
      <c r="AH473" s="17"/>
    </row>
    <row r="474" spans="2:34" ht="12.75">
      <c r="B474" s="16" t="s">
        <v>977</v>
      </c>
      <c r="D474" t="s">
        <v>2000</v>
      </c>
      <c r="F474" s="6">
        <v>23000</v>
      </c>
      <c r="H474" s="6">
        <v>8500</v>
      </c>
      <c r="I474" s="84"/>
      <c r="J474" s="46"/>
      <c r="K474" s="17"/>
      <c r="M474" s="4"/>
      <c r="O474" s="6">
        <v>23000</v>
      </c>
      <c r="Q474" s="6">
        <v>8500</v>
      </c>
      <c r="R474" s="84"/>
      <c r="S474" s="46"/>
      <c r="T474" s="17"/>
      <c r="Y474" s="208"/>
      <c r="Z474" s="208"/>
      <c r="AA474" s="46"/>
      <c r="AB474" s="17"/>
      <c r="AC474" s="17"/>
      <c r="AD474" s="208"/>
      <c r="AE474" s="208"/>
      <c r="AF474" s="46"/>
      <c r="AG474" s="17"/>
      <c r="AH474" s="17"/>
    </row>
    <row r="475" spans="2:34" ht="12.75">
      <c r="B475" s="16" t="s">
        <v>218</v>
      </c>
      <c r="D475" t="s">
        <v>2001</v>
      </c>
      <c r="F475" s="187">
        <v>0</v>
      </c>
      <c r="H475" s="187">
        <v>0</v>
      </c>
      <c r="I475" s="84"/>
      <c r="J475" s="46"/>
      <c r="K475" s="17"/>
      <c r="M475" s="4"/>
      <c r="O475" s="187">
        <v>0</v>
      </c>
      <c r="Q475" s="187">
        <v>0</v>
      </c>
      <c r="R475" s="84"/>
      <c r="S475" s="46"/>
      <c r="T475" s="17"/>
      <c r="Y475" s="208"/>
      <c r="Z475" s="208"/>
      <c r="AA475" s="46"/>
      <c r="AB475" s="17"/>
      <c r="AC475" s="17"/>
      <c r="AD475" s="208"/>
      <c r="AE475" s="208"/>
      <c r="AF475" s="46"/>
      <c r="AG475" s="17"/>
      <c r="AH475" s="17"/>
    </row>
    <row r="476" spans="2:34" ht="12.75">
      <c r="B476" s="16" t="s">
        <v>256</v>
      </c>
      <c r="C476" t="s">
        <v>2005</v>
      </c>
      <c r="F476" s="6">
        <v>131000</v>
      </c>
      <c r="H476" s="6">
        <v>21000</v>
      </c>
      <c r="I476" s="84"/>
      <c r="J476" s="46"/>
      <c r="K476" s="17"/>
      <c r="M476" s="4"/>
      <c r="O476" s="6">
        <v>131000</v>
      </c>
      <c r="Q476" s="6">
        <v>21000</v>
      </c>
      <c r="R476" s="84"/>
      <c r="S476" s="46"/>
      <c r="T476" s="17"/>
      <c r="Y476" s="208"/>
      <c r="Z476" s="208"/>
      <c r="AA476" s="46"/>
      <c r="AB476" s="17"/>
      <c r="AC476" s="17"/>
      <c r="AD476" s="208"/>
      <c r="AE476" s="208"/>
      <c r="AF476" s="46"/>
      <c r="AG476" s="17"/>
      <c r="AH476" s="17"/>
    </row>
    <row r="477" spans="2:34" ht="12.75">
      <c r="B477" s="16" t="s">
        <v>257</v>
      </c>
      <c r="C477" t="s">
        <v>1938</v>
      </c>
      <c r="F477" s="6">
        <v>78000</v>
      </c>
      <c r="H477" s="6">
        <v>15000</v>
      </c>
      <c r="I477" s="84"/>
      <c r="J477" s="46"/>
      <c r="K477" s="17"/>
      <c r="M477" s="4"/>
      <c r="O477" s="6">
        <v>78000</v>
      </c>
      <c r="Q477" s="6">
        <v>15000</v>
      </c>
      <c r="R477" s="84"/>
      <c r="S477" s="46"/>
      <c r="T477" s="17"/>
      <c r="Y477" s="208"/>
      <c r="Z477" s="208"/>
      <c r="AA477" s="46"/>
      <c r="AB477" s="17"/>
      <c r="AC477" s="17"/>
      <c r="AD477" s="208"/>
      <c r="AE477" s="208"/>
      <c r="AF477" s="46"/>
      <c r="AG477" s="17"/>
      <c r="AH477" s="17"/>
    </row>
    <row r="478" spans="3:34" ht="12.75">
      <c r="C478" t="s">
        <v>2006</v>
      </c>
      <c r="I478" s="84"/>
      <c r="J478" s="46"/>
      <c r="K478" s="17"/>
      <c r="M478" s="4"/>
      <c r="R478" s="84"/>
      <c r="S478" s="46"/>
      <c r="T478" s="17"/>
      <c r="Y478" s="208"/>
      <c r="Z478" s="208"/>
      <c r="AA478" s="46"/>
      <c r="AB478" s="17"/>
      <c r="AC478" s="17"/>
      <c r="AD478" s="208"/>
      <c r="AE478" s="208"/>
      <c r="AF478" s="46"/>
      <c r="AG478" s="17"/>
      <c r="AH478" s="17"/>
    </row>
    <row r="479" spans="2:34" ht="12.75">
      <c r="B479" s="16" t="s">
        <v>950</v>
      </c>
      <c r="D479" t="s">
        <v>2007</v>
      </c>
      <c r="F479" s="6">
        <v>107000</v>
      </c>
      <c r="H479" s="6">
        <v>7200</v>
      </c>
      <c r="I479" s="84"/>
      <c r="J479" s="46"/>
      <c r="K479" s="17"/>
      <c r="M479" s="4"/>
      <c r="O479" s="6">
        <v>107000</v>
      </c>
      <c r="Q479" s="6">
        <v>7200</v>
      </c>
      <c r="R479" s="84"/>
      <c r="S479" s="46"/>
      <c r="T479" s="17"/>
      <c r="Y479" s="208"/>
      <c r="Z479" s="208"/>
      <c r="AA479" s="46"/>
      <c r="AB479" s="17"/>
      <c r="AC479" s="17"/>
      <c r="AD479" s="208"/>
      <c r="AE479" s="208"/>
      <c r="AF479" s="46"/>
      <c r="AG479" s="17"/>
      <c r="AH479" s="17"/>
    </row>
    <row r="480" spans="2:34" ht="12.75">
      <c r="B480" s="16" t="s">
        <v>952</v>
      </c>
      <c r="D480" t="s">
        <v>2008</v>
      </c>
      <c r="F480" s="6">
        <v>383000</v>
      </c>
      <c r="H480" s="6">
        <v>20000</v>
      </c>
      <c r="I480" s="84"/>
      <c r="J480" s="46"/>
      <c r="K480" s="17"/>
      <c r="M480" s="4"/>
      <c r="O480" s="6">
        <v>383000</v>
      </c>
      <c r="Q480" s="6">
        <v>20000</v>
      </c>
      <c r="R480" s="84"/>
      <c r="S480" s="46"/>
      <c r="T480" s="17"/>
      <c r="Y480" s="208"/>
      <c r="Z480" s="208"/>
      <c r="AA480" s="46"/>
      <c r="AB480" s="17"/>
      <c r="AC480" s="17"/>
      <c r="AD480" s="208"/>
      <c r="AE480" s="208"/>
      <c r="AF480" s="46"/>
      <c r="AG480" s="17"/>
      <c r="AH480" s="17"/>
    </row>
    <row r="481" spans="2:34" ht="12.75">
      <c r="B481" s="16">
        <v>4</v>
      </c>
      <c r="C481" t="s">
        <v>2009</v>
      </c>
      <c r="F481" s="6">
        <v>1437000</v>
      </c>
      <c r="H481" s="6">
        <v>60000</v>
      </c>
      <c r="I481" s="84"/>
      <c r="J481" s="46"/>
      <c r="K481" s="17"/>
      <c r="M481" s="4"/>
      <c r="O481" s="6">
        <v>1437000</v>
      </c>
      <c r="Q481" s="6">
        <v>60000</v>
      </c>
      <c r="R481" s="84"/>
      <c r="S481" s="46"/>
      <c r="T481" s="17"/>
      <c r="Y481" s="208"/>
      <c r="Z481" s="208"/>
      <c r="AA481" s="46"/>
      <c r="AB481" s="17"/>
      <c r="AC481" s="17"/>
      <c r="AD481" s="208"/>
      <c r="AE481" s="208"/>
      <c r="AF481" s="46"/>
      <c r="AG481" s="17"/>
      <c r="AH481" s="17"/>
    </row>
    <row r="482" spans="2:34" ht="12.75">
      <c r="B482" s="16" t="s">
        <v>959</v>
      </c>
      <c r="C482" t="s">
        <v>2010</v>
      </c>
      <c r="F482" s="6">
        <v>484000</v>
      </c>
      <c r="H482" s="6">
        <v>19000</v>
      </c>
      <c r="I482" s="84"/>
      <c r="J482" s="46"/>
      <c r="K482" s="17"/>
      <c r="M482" s="4"/>
      <c r="O482" s="6">
        <v>484000</v>
      </c>
      <c r="Q482" s="6">
        <v>19000</v>
      </c>
      <c r="R482" s="84"/>
      <c r="S482" s="46"/>
      <c r="T482" s="17"/>
      <c r="Y482" s="208"/>
      <c r="Z482" s="208"/>
      <c r="AA482" s="46"/>
      <c r="AB482" s="17"/>
      <c r="AC482" s="17"/>
      <c r="AD482" s="208"/>
      <c r="AE482" s="208"/>
      <c r="AF482" s="46"/>
      <c r="AG482" s="17"/>
      <c r="AH482" s="17"/>
    </row>
    <row r="483" spans="2:34" ht="12.75">
      <c r="B483" s="16" t="s">
        <v>960</v>
      </c>
      <c r="D483" t="s">
        <v>2011</v>
      </c>
      <c r="F483" s="6">
        <v>234000</v>
      </c>
      <c r="H483" s="6">
        <v>27000</v>
      </c>
      <c r="I483" s="84"/>
      <c r="J483" s="46"/>
      <c r="K483" s="17"/>
      <c r="M483" s="4"/>
      <c r="O483" s="6">
        <v>234000</v>
      </c>
      <c r="Q483" s="6">
        <v>27000</v>
      </c>
      <c r="R483" s="84"/>
      <c r="S483" s="46"/>
      <c r="T483" s="17"/>
      <c r="Y483" s="208"/>
      <c r="Z483" s="208"/>
      <c r="AA483" s="46"/>
      <c r="AB483" s="17"/>
      <c r="AC483" s="17"/>
      <c r="AD483" s="208"/>
      <c r="AE483" s="208"/>
      <c r="AF483" s="46"/>
      <c r="AG483" s="17"/>
      <c r="AH483" s="17"/>
    </row>
    <row r="484" spans="2:34" ht="12.75">
      <c r="B484" s="16">
        <v>6</v>
      </c>
      <c r="C484" t="s">
        <v>2012</v>
      </c>
      <c r="F484" s="6">
        <v>717000</v>
      </c>
      <c r="H484" s="26">
        <f>ROUNDDOWN(J484/0.4,0)</f>
        <v>4915</v>
      </c>
      <c r="I484" s="84"/>
      <c r="J484" s="74">
        <v>1966</v>
      </c>
      <c r="K484" s="105" t="s">
        <v>1939</v>
      </c>
      <c r="L484" s="30"/>
      <c r="M484" s="4"/>
      <c r="O484" s="6">
        <v>717000</v>
      </c>
      <c r="Q484" s="26">
        <f>ROUNDDOWN(S484/0.4,0)</f>
        <v>4915</v>
      </c>
      <c r="R484" s="84"/>
      <c r="S484" s="74">
        <v>1966</v>
      </c>
      <c r="T484" s="105" t="s">
        <v>1939</v>
      </c>
      <c r="Y484" s="208"/>
      <c r="Z484" s="219"/>
      <c r="AA484" s="74"/>
      <c r="AB484" s="105"/>
      <c r="AC484" s="17"/>
      <c r="AD484" s="208"/>
      <c r="AE484" s="219"/>
      <c r="AF484" s="74"/>
      <c r="AG484" s="105"/>
      <c r="AH484" s="17"/>
    </row>
    <row r="485" spans="2:34" ht="12.75">
      <c r="B485" s="16">
        <v>7</v>
      </c>
      <c r="C485" t="s">
        <v>2013</v>
      </c>
      <c r="F485" s="6">
        <v>159000</v>
      </c>
      <c r="H485" s="6">
        <v>12000</v>
      </c>
      <c r="I485" s="84"/>
      <c r="J485" s="46"/>
      <c r="K485" s="17"/>
      <c r="M485" s="4"/>
      <c r="O485" s="6">
        <v>159000</v>
      </c>
      <c r="Q485" s="6">
        <v>12000</v>
      </c>
      <c r="R485" s="84"/>
      <c r="S485" s="46"/>
      <c r="T485" s="17"/>
      <c r="Y485" s="208"/>
      <c r="Z485" s="208"/>
      <c r="AA485" s="46"/>
      <c r="AB485" s="17"/>
      <c r="AC485" s="17"/>
      <c r="AD485" s="208"/>
      <c r="AE485" s="208"/>
      <c r="AF485" s="46"/>
      <c r="AG485" s="17"/>
      <c r="AH485" s="17"/>
    </row>
    <row r="486" spans="2:34" ht="12.75">
      <c r="B486" s="16" t="s">
        <v>1142</v>
      </c>
      <c r="C486" t="s">
        <v>1940</v>
      </c>
      <c r="F486" s="6">
        <v>0</v>
      </c>
      <c r="H486" s="198">
        <v>0</v>
      </c>
      <c r="I486" s="84"/>
      <c r="J486" s="46"/>
      <c r="K486" s="17"/>
      <c r="M486" s="4"/>
      <c r="O486" s="6">
        <v>0</v>
      </c>
      <c r="Q486" s="198">
        <v>0</v>
      </c>
      <c r="R486" s="84"/>
      <c r="S486" s="46"/>
      <c r="T486" s="17"/>
      <c r="Y486" s="208"/>
      <c r="Z486" s="208"/>
      <c r="AA486" s="46"/>
      <c r="AB486" s="17"/>
      <c r="AC486" s="17"/>
      <c r="AD486" s="208"/>
      <c r="AE486" s="208"/>
      <c r="AF486" s="46"/>
      <c r="AG486" s="17"/>
      <c r="AH486" s="17"/>
    </row>
    <row r="487" spans="3:34" ht="12.75">
      <c r="C487" s="1" t="s">
        <v>1941</v>
      </c>
      <c r="G487" s="57">
        <f>SUM(F469:F486)</f>
        <v>4170000</v>
      </c>
      <c r="I487" s="85">
        <f>SUM(H469:H486)</f>
        <v>350915</v>
      </c>
      <c r="J487" s="46"/>
      <c r="K487" s="17"/>
      <c r="M487" s="4"/>
      <c r="P487" s="57">
        <f>SUM(O469:O486)</f>
        <v>3908000</v>
      </c>
      <c r="R487" s="85">
        <f>SUM(Q469:Q486)</f>
        <v>227915</v>
      </c>
      <c r="S487" s="46"/>
      <c r="T487" s="17"/>
      <c r="Y487" s="208"/>
      <c r="Z487" s="208"/>
      <c r="AA487" s="46"/>
      <c r="AB487" s="17"/>
      <c r="AC487" s="17"/>
      <c r="AD487" s="208"/>
      <c r="AE487" s="208"/>
      <c r="AF487" s="46"/>
      <c r="AG487" s="17"/>
      <c r="AH487" s="17"/>
    </row>
    <row r="488" spans="1:34" ht="12.75">
      <c r="A488" s="8">
        <v>72</v>
      </c>
      <c r="B488" s="16" t="s">
        <v>1135</v>
      </c>
      <c r="C488" t="s">
        <v>2014</v>
      </c>
      <c r="F488" s="6">
        <v>56000</v>
      </c>
      <c r="H488" s="6">
        <v>291000</v>
      </c>
      <c r="I488" s="84"/>
      <c r="J488" s="46"/>
      <c r="K488" s="17"/>
      <c r="M488" s="4"/>
      <c r="O488" s="6">
        <v>56000</v>
      </c>
      <c r="Q488" s="6">
        <v>291000</v>
      </c>
      <c r="R488" s="84"/>
      <c r="S488" s="46"/>
      <c r="T488" s="17"/>
      <c r="Y488" s="208"/>
      <c r="Z488" s="208"/>
      <c r="AA488" s="46"/>
      <c r="AB488" s="17"/>
      <c r="AC488" s="17"/>
      <c r="AD488" s="208"/>
      <c r="AE488" s="208"/>
      <c r="AF488" s="46"/>
      <c r="AG488" s="17"/>
      <c r="AH488" s="17"/>
    </row>
    <row r="489" spans="2:34" ht="12.75">
      <c r="B489" s="16" t="s">
        <v>1141</v>
      </c>
      <c r="D489" t="s">
        <v>773</v>
      </c>
      <c r="F489" s="6">
        <v>0</v>
      </c>
      <c r="H489" s="198">
        <v>0</v>
      </c>
      <c r="I489" s="84"/>
      <c r="J489" s="46"/>
      <c r="K489" s="17"/>
      <c r="M489" s="4"/>
      <c r="O489" s="6">
        <v>0</v>
      </c>
      <c r="Q489" s="198">
        <v>0</v>
      </c>
      <c r="R489" s="84"/>
      <c r="S489" s="46"/>
      <c r="T489" s="17"/>
      <c r="Y489" s="208"/>
      <c r="Z489" s="208"/>
      <c r="AA489" s="46"/>
      <c r="AB489" s="17"/>
      <c r="AC489" s="17"/>
      <c r="AD489" s="208"/>
      <c r="AE489" s="208"/>
      <c r="AF489" s="46"/>
      <c r="AG489" s="17"/>
      <c r="AH489" s="17"/>
    </row>
    <row r="490" spans="2:34" ht="12.75">
      <c r="B490" s="16" t="s">
        <v>965</v>
      </c>
      <c r="E490" t="s">
        <v>2015</v>
      </c>
      <c r="F490" s="187">
        <v>0</v>
      </c>
      <c r="H490" s="187">
        <v>0</v>
      </c>
      <c r="I490" s="84"/>
      <c r="J490" s="46"/>
      <c r="K490" s="17"/>
      <c r="M490" s="4"/>
      <c r="O490" s="187">
        <v>0</v>
      </c>
      <c r="Q490" s="187">
        <v>0</v>
      </c>
      <c r="R490" s="84"/>
      <c r="S490" s="46"/>
      <c r="T490" s="17"/>
      <c r="Y490" s="208"/>
      <c r="Z490" s="208"/>
      <c r="AA490" s="46"/>
      <c r="AB490" s="17"/>
      <c r="AC490" s="17"/>
      <c r="AD490" s="208"/>
      <c r="AE490" s="208"/>
      <c r="AF490" s="46"/>
      <c r="AG490" s="17"/>
      <c r="AH490" s="17"/>
    </row>
    <row r="491" spans="2:34" ht="12.75">
      <c r="B491" s="16" t="s">
        <v>976</v>
      </c>
      <c r="C491" t="s">
        <v>2016</v>
      </c>
      <c r="F491" s="6">
        <v>9000</v>
      </c>
      <c r="H491" s="6">
        <v>1800</v>
      </c>
      <c r="I491" s="84"/>
      <c r="J491" s="46"/>
      <c r="K491" s="17"/>
      <c r="M491" s="4"/>
      <c r="O491" s="6">
        <v>9000</v>
      </c>
      <c r="Q491" s="6">
        <v>1800</v>
      </c>
      <c r="R491" s="84"/>
      <c r="S491" s="46"/>
      <c r="T491" s="17"/>
      <c r="Y491" s="208"/>
      <c r="Z491" s="208"/>
      <c r="AA491" s="46"/>
      <c r="AB491" s="17"/>
      <c r="AC491" s="17"/>
      <c r="AD491" s="208"/>
      <c r="AE491" s="208"/>
      <c r="AF491" s="46"/>
      <c r="AG491" s="17"/>
      <c r="AH491" s="17"/>
    </row>
    <row r="492" spans="2:34" ht="12.75">
      <c r="B492" s="16" t="s">
        <v>977</v>
      </c>
      <c r="C492" t="s">
        <v>414</v>
      </c>
      <c r="F492" s="6">
        <v>6000</v>
      </c>
      <c r="H492" s="6">
        <v>7600</v>
      </c>
      <c r="I492" s="84"/>
      <c r="J492" s="46"/>
      <c r="K492" s="17"/>
      <c r="M492" s="4"/>
      <c r="O492" s="6">
        <v>6000</v>
      </c>
      <c r="Q492" s="6">
        <v>7600</v>
      </c>
      <c r="R492" s="84"/>
      <c r="S492" s="46"/>
      <c r="T492" s="17"/>
      <c r="Y492" s="208"/>
      <c r="Z492" s="208"/>
      <c r="AA492" s="46"/>
      <c r="AB492" s="17"/>
      <c r="AC492" s="17"/>
      <c r="AD492" s="208"/>
      <c r="AE492" s="208"/>
      <c r="AF492" s="46"/>
      <c r="AG492" s="17"/>
      <c r="AH492" s="17"/>
    </row>
    <row r="493" spans="2:34" ht="12.75">
      <c r="B493" s="16" t="s">
        <v>571</v>
      </c>
      <c r="C493" t="s">
        <v>2086</v>
      </c>
      <c r="F493" s="6">
        <v>184000</v>
      </c>
      <c r="H493" s="6">
        <v>176000</v>
      </c>
      <c r="I493" s="84"/>
      <c r="J493" s="46"/>
      <c r="K493" s="17"/>
      <c r="M493" s="4"/>
      <c r="O493" s="6">
        <v>184000</v>
      </c>
      <c r="Q493" s="6">
        <v>176000</v>
      </c>
      <c r="R493" s="84"/>
      <c r="S493" s="46"/>
      <c r="T493" s="17"/>
      <c r="Y493" s="208"/>
      <c r="Z493" s="208"/>
      <c r="AA493" s="46"/>
      <c r="AB493" s="17"/>
      <c r="AC493" s="17"/>
      <c r="AD493" s="208"/>
      <c r="AE493" s="208"/>
      <c r="AF493" s="46"/>
      <c r="AG493" s="17"/>
      <c r="AH493" s="17"/>
    </row>
    <row r="494" spans="2:34" ht="12.75">
      <c r="B494" s="16" t="s">
        <v>572</v>
      </c>
      <c r="C494" t="s">
        <v>774</v>
      </c>
      <c r="F494" s="6">
        <v>5000</v>
      </c>
      <c r="H494" s="6">
        <v>11000</v>
      </c>
      <c r="I494" s="84"/>
      <c r="J494" s="46"/>
      <c r="K494" s="17"/>
      <c r="M494" s="4"/>
      <c r="O494" s="6">
        <v>5000</v>
      </c>
      <c r="Q494" s="6">
        <v>11000</v>
      </c>
      <c r="R494" s="84"/>
      <c r="S494" s="46"/>
      <c r="T494" s="17"/>
      <c r="Y494" s="208"/>
      <c r="Z494" s="208"/>
      <c r="AA494" s="46"/>
      <c r="AB494" s="17"/>
      <c r="AC494" s="17"/>
      <c r="AD494" s="208"/>
      <c r="AE494" s="208"/>
      <c r="AF494" s="46"/>
      <c r="AG494" s="17"/>
      <c r="AH494" s="17"/>
    </row>
    <row r="495" spans="2:34" ht="12.75">
      <c r="B495" s="16" t="s">
        <v>952</v>
      </c>
      <c r="C495" t="s">
        <v>415</v>
      </c>
      <c r="F495" s="6">
        <v>0</v>
      </c>
      <c r="H495" s="198">
        <v>0</v>
      </c>
      <c r="I495" s="84"/>
      <c r="J495" s="46"/>
      <c r="K495" s="17"/>
      <c r="M495" s="4"/>
      <c r="O495" s="6">
        <v>0</v>
      </c>
      <c r="Q495" s="198">
        <v>0</v>
      </c>
      <c r="R495" s="84"/>
      <c r="S495" s="46"/>
      <c r="T495" s="17"/>
      <c r="Y495" s="208"/>
      <c r="Z495" s="208"/>
      <c r="AA495" s="46"/>
      <c r="AB495" s="17"/>
      <c r="AC495" s="17"/>
      <c r="AD495" s="208"/>
      <c r="AE495" s="208"/>
      <c r="AF495" s="46"/>
      <c r="AG495" s="17"/>
      <c r="AH495" s="17"/>
    </row>
    <row r="496" spans="2:34" ht="12.75">
      <c r="B496" s="16" t="s">
        <v>196</v>
      </c>
      <c r="C496" t="s">
        <v>2087</v>
      </c>
      <c r="F496" s="6">
        <f>O496+Y496</f>
        <v>2716000</v>
      </c>
      <c r="H496" s="6">
        <f>Q496+Z496</f>
        <v>188000</v>
      </c>
      <c r="I496" s="84"/>
      <c r="J496" s="46"/>
      <c r="K496" s="17"/>
      <c r="M496" s="4"/>
      <c r="O496" s="6">
        <v>2485000</v>
      </c>
      <c r="Q496" s="6">
        <v>167000</v>
      </c>
      <c r="R496" s="84"/>
      <c r="S496" s="46"/>
      <c r="T496" s="17"/>
      <c r="Y496" s="208">
        <v>231000</v>
      </c>
      <c r="Z496" s="208">
        <v>21000</v>
      </c>
      <c r="AA496" s="46"/>
      <c r="AB496" s="17"/>
      <c r="AC496" s="17"/>
      <c r="AD496" s="208"/>
      <c r="AE496" s="208"/>
      <c r="AF496" s="46"/>
      <c r="AG496" s="17"/>
      <c r="AH496" s="17"/>
    </row>
    <row r="497" spans="3:34" ht="12.75">
      <c r="C497" s="1" t="s">
        <v>416</v>
      </c>
      <c r="G497" s="57">
        <f>SUM(F488:F496)</f>
        <v>2976000</v>
      </c>
      <c r="I497" s="84">
        <f>SUM(H488:H496)</f>
        <v>675400</v>
      </c>
      <c r="J497" s="46"/>
      <c r="K497" s="17"/>
      <c r="M497" s="4"/>
      <c r="P497" s="57">
        <f>SUM(O488:O496)</f>
        <v>2745000</v>
      </c>
      <c r="R497" s="84">
        <f>SUM(Q488:Q496)</f>
        <v>654400</v>
      </c>
      <c r="S497" s="46"/>
      <c r="T497" s="17"/>
      <c r="Y497" s="208"/>
      <c r="Z497" s="208"/>
      <c r="AA497" s="46"/>
      <c r="AB497" s="17"/>
      <c r="AC497" s="17"/>
      <c r="AD497" s="208"/>
      <c r="AE497" s="208"/>
      <c r="AF497" s="46"/>
      <c r="AG497" s="17"/>
      <c r="AH497" s="17"/>
    </row>
    <row r="498" spans="1:34" ht="12.75">
      <c r="A498" s="8">
        <v>73</v>
      </c>
      <c r="B498" s="16" t="s">
        <v>1135</v>
      </c>
      <c r="C498" t="s">
        <v>417</v>
      </c>
      <c r="F498" s="6">
        <v>4000</v>
      </c>
      <c r="H498" s="6">
        <v>2100</v>
      </c>
      <c r="I498" s="84"/>
      <c r="J498" s="46"/>
      <c r="K498" s="17"/>
      <c r="M498" s="4"/>
      <c r="O498" s="6">
        <v>4000</v>
      </c>
      <c r="Q498" s="6">
        <v>2100</v>
      </c>
      <c r="R498" s="84"/>
      <c r="S498" s="46"/>
      <c r="T498" s="17"/>
      <c r="Y498" s="208"/>
      <c r="Z498" s="208"/>
      <c r="AA498" s="46"/>
      <c r="AB498" s="17"/>
      <c r="AC498" s="17"/>
      <c r="AD498" s="208"/>
      <c r="AE498" s="208"/>
      <c r="AF498" s="46"/>
      <c r="AG498" s="17"/>
      <c r="AH498" s="17"/>
    </row>
    <row r="499" spans="2:34" ht="12.75">
      <c r="B499" s="16" t="s">
        <v>1141</v>
      </c>
      <c r="D499" t="s">
        <v>418</v>
      </c>
      <c r="F499" s="6">
        <v>6000</v>
      </c>
      <c r="H499" s="6">
        <v>2600</v>
      </c>
      <c r="I499" s="84"/>
      <c r="J499" s="46"/>
      <c r="K499" s="17"/>
      <c r="M499" s="4"/>
      <c r="O499" s="6">
        <v>6000</v>
      </c>
      <c r="Q499" s="6">
        <v>2600</v>
      </c>
      <c r="R499" s="84"/>
      <c r="S499" s="46"/>
      <c r="T499" s="17"/>
      <c r="Y499" s="208"/>
      <c r="Z499" s="208"/>
      <c r="AA499" s="46"/>
      <c r="AB499" s="17"/>
      <c r="AC499" s="17"/>
      <c r="AD499" s="208"/>
      <c r="AE499" s="208"/>
      <c r="AF499" s="46"/>
      <c r="AG499" s="17"/>
      <c r="AH499" s="17"/>
    </row>
    <row r="500" spans="2:34" ht="12.75">
      <c r="B500" s="16">
        <v>2</v>
      </c>
      <c r="C500" t="s">
        <v>419</v>
      </c>
      <c r="F500" s="6">
        <v>15000</v>
      </c>
      <c r="H500" s="6">
        <v>3600</v>
      </c>
      <c r="I500" s="84"/>
      <c r="J500" s="46"/>
      <c r="K500" s="17"/>
      <c r="M500" s="4"/>
      <c r="O500" s="6">
        <v>15000</v>
      </c>
      <c r="Q500" s="6">
        <v>3600</v>
      </c>
      <c r="R500" s="84"/>
      <c r="S500" s="46"/>
      <c r="T500" s="17"/>
      <c r="Y500" s="208"/>
      <c r="Z500" s="208"/>
      <c r="AA500" s="46"/>
      <c r="AB500" s="17"/>
      <c r="AC500" s="17"/>
      <c r="AD500" s="208"/>
      <c r="AE500" s="208"/>
      <c r="AF500" s="46"/>
      <c r="AG500" s="17"/>
      <c r="AH500" s="17"/>
    </row>
    <row r="501" spans="2:34" ht="12.75">
      <c r="B501" s="16" t="s">
        <v>950</v>
      </c>
      <c r="C501" t="s">
        <v>2088</v>
      </c>
      <c r="F501" s="6">
        <v>0</v>
      </c>
      <c r="H501" s="198">
        <v>0</v>
      </c>
      <c r="I501" s="84"/>
      <c r="J501" s="46"/>
      <c r="K501" s="17"/>
      <c r="M501" s="4"/>
      <c r="O501" s="6">
        <v>0</v>
      </c>
      <c r="Q501" s="198">
        <v>0</v>
      </c>
      <c r="R501" s="84"/>
      <c r="S501" s="46"/>
      <c r="T501" s="17"/>
      <c r="Y501" s="208"/>
      <c r="Z501" s="208"/>
      <c r="AA501" s="46"/>
      <c r="AB501" s="17"/>
      <c r="AC501" s="17"/>
      <c r="AD501" s="208"/>
      <c r="AE501" s="208"/>
      <c r="AF501" s="46"/>
      <c r="AG501" s="17"/>
      <c r="AH501" s="17"/>
    </row>
    <row r="502" spans="2:34" ht="12.75">
      <c r="B502" s="16" t="s">
        <v>952</v>
      </c>
      <c r="D502" t="s">
        <v>2089</v>
      </c>
      <c r="F502" s="6">
        <v>0</v>
      </c>
      <c r="H502" s="6">
        <v>300</v>
      </c>
      <c r="I502" s="84"/>
      <c r="J502" s="46"/>
      <c r="K502" s="17"/>
      <c r="M502" s="4"/>
      <c r="O502" s="6">
        <v>0</v>
      </c>
      <c r="Q502" s="6">
        <v>300</v>
      </c>
      <c r="R502" s="84"/>
      <c r="S502" s="46"/>
      <c r="T502" s="17"/>
      <c r="Y502" s="208"/>
      <c r="Z502" s="208"/>
      <c r="AA502" s="46"/>
      <c r="AB502" s="17"/>
      <c r="AC502" s="17"/>
      <c r="AD502" s="208"/>
      <c r="AE502" s="208"/>
      <c r="AF502" s="46"/>
      <c r="AG502" s="17"/>
      <c r="AH502" s="17"/>
    </row>
    <row r="503" spans="2:34" ht="12.75">
      <c r="B503" s="16" t="s">
        <v>196</v>
      </c>
      <c r="D503" t="s">
        <v>2090</v>
      </c>
      <c r="F503" s="6">
        <v>0</v>
      </c>
      <c r="H503" s="198">
        <v>0</v>
      </c>
      <c r="I503" s="84"/>
      <c r="J503" s="46"/>
      <c r="K503" s="17"/>
      <c r="M503" s="4"/>
      <c r="O503" s="6">
        <v>0</v>
      </c>
      <c r="Q503" s="198">
        <v>0</v>
      </c>
      <c r="R503" s="84"/>
      <c r="S503" s="46"/>
      <c r="T503" s="17"/>
      <c r="Y503" s="208"/>
      <c r="Z503" s="208"/>
      <c r="AA503" s="46"/>
      <c r="AB503" s="17"/>
      <c r="AC503" s="17"/>
      <c r="AD503" s="208"/>
      <c r="AE503" s="208"/>
      <c r="AF503" s="46"/>
      <c r="AG503" s="17"/>
      <c r="AH503" s="17"/>
    </row>
    <row r="504" spans="2:34" ht="12.75">
      <c r="B504" s="16" t="s">
        <v>1687</v>
      </c>
      <c r="C504" t="s">
        <v>384</v>
      </c>
      <c r="F504" s="6">
        <v>7000</v>
      </c>
      <c r="H504" s="6">
        <v>1800</v>
      </c>
      <c r="I504" s="84"/>
      <c r="J504" s="46"/>
      <c r="K504" s="17"/>
      <c r="M504" s="4"/>
      <c r="O504" s="6">
        <v>7000</v>
      </c>
      <c r="Q504" s="6">
        <v>1800</v>
      </c>
      <c r="R504" s="84"/>
      <c r="S504" s="46"/>
      <c r="T504" s="17"/>
      <c r="Y504" s="208"/>
      <c r="Z504" s="208"/>
      <c r="AA504" s="46"/>
      <c r="AB504" s="17"/>
      <c r="AC504" s="17"/>
      <c r="AD504" s="208"/>
      <c r="AE504" s="208"/>
      <c r="AF504" s="46"/>
      <c r="AG504" s="17"/>
      <c r="AH504" s="17"/>
    </row>
    <row r="505" spans="2:34" ht="12.75">
      <c r="B505" s="16" t="s">
        <v>1688</v>
      </c>
      <c r="D505" t="s">
        <v>420</v>
      </c>
      <c r="F505" s="6">
        <v>0</v>
      </c>
      <c r="H505" s="198">
        <v>0</v>
      </c>
      <c r="I505" s="84"/>
      <c r="J505" s="46"/>
      <c r="K505" s="17"/>
      <c r="M505" s="4"/>
      <c r="O505" s="6">
        <v>0</v>
      </c>
      <c r="Q505" s="198">
        <v>0</v>
      </c>
      <c r="R505" s="84"/>
      <c r="S505" s="46"/>
      <c r="T505" s="17"/>
      <c r="Y505" s="208"/>
      <c r="Z505" s="208"/>
      <c r="AA505" s="46"/>
      <c r="AB505" s="17"/>
      <c r="AC505" s="17"/>
      <c r="AD505" s="208"/>
      <c r="AE505" s="208"/>
      <c r="AF505" s="46"/>
      <c r="AG505" s="17"/>
      <c r="AH505" s="17"/>
    </row>
    <row r="506" spans="2:34" ht="12.75">
      <c r="B506" s="16" t="s">
        <v>378</v>
      </c>
      <c r="D506" t="s">
        <v>511</v>
      </c>
      <c r="F506" s="187">
        <v>0</v>
      </c>
      <c r="H506" s="187">
        <v>0</v>
      </c>
      <c r="I506" s="84"/>
      <c r="J506" s="46"/>
      <c r="K506" s="17"/>
      <c r="M506" s="4"/>
      <c r="O506" s="187">
        <v>0</v>
      </c>
      <c r="Q506" s="187">
        <v>0</v>
      </c>
      <c r="R506" s="84"/>
      <c r="S506" s="46"/>
      <c r="T506" s="17"/>
      <c r="Y506" s="208"/>
      <c r="Z506" s="208"/>
      <c r="AA506" s="46"/>
      <c r="AB506" s="17"/>
      <c r="AC506" s="17"/>
      <c r="AD506" s="208"/>
      <c r="AE506" s="208"/>
      <c r="AF506" s="46"/>
      <c r="AG506" s="17"/>
      <c r="AH506" s="17"/>
    </row>
    <row r="507" spans="1:34" ht="12.75">
      <c r="A507" s="8">
        <v>74</v>
      </c>
      <c r="B507" s="16" t="s">
        <v>1135</v>
      </c>
      <c r="C507" t="s">
        <v>1843</v>
      </c>
      <c r="F507" s="6">
        <v>0</v>
      </c>
      <c r="H507" s="6">
        <v>300</v>
      </c>
      <c r="I507" s="84"/>
      <c r="J507" s="46"/>
      <c r="K507" s="17"/>
      <c r="M507" s="4"/>
      <c r="O507" s="6">
        <v>0</v>
      </c>
      <c r="Q507" s="6">
        <v>300</v>
      </c>
      <c r="R507" s="84"/>
      <c r="S507" s="46"/>
      <c r="T507" s="17"/>
      <c r="Y507" s="208"/>
      <c r="Z507" s="208"/>
      <c r="AA507" s="46"/>
      <c r="AB507" s="17"/>
      <c r="AC507" s="17"/>
      <c r="AD507" s="208"/>
      <c r="AE507" s="208"/>
      <c r="AF507" s="46"/>
      <c r="AG507" s="17"/>
      <c r="AH507" s="17"/>
    </row>
    <row r="508" spans="2:34" ht="12.75">
      <c r="B508" s="16" t="s">
        <v>1141</v>
      </c>
      <c r="D508" t="s">
        <v>1844</v>
      </c>
      <c r="F508" s="187">
        <v>0</v>
      </c>
      <c r="H508" s="187">
        <v>0</v>
      </c>
      <c r="I508" s="84"/>
      <c r="J508" s="46"/>
      <c r="K508" s="17"/>
      <c r="M508" s="4"/>
      <c r="O508" s="187">
        <v>0</v>
      </c>
      <c r="Q508" s="187">
        <v>0</v>
      </c>
      <c r="R508" s="84"/>
      <c r="S508" s="46"/>
      <c r="T508" s="17"/>
      <c r="Y508" s="208"/>
      <c r="Z508" s="208"/>
      <c r="AA508" s="46"/>
      <c r="AB508" s="17"/>
      <c r="AC508" s="17"/>
      <c r="AD508" s="208"/>
      <c r="AE508" s="208"/>
      <c r="AF508" s="46"/>
      <c r="AG508" s="17"/>
      <c r="AH508" s="17"/>
    </row>
    <row r="509" spans="2:34" ht="12.75">
      <c r="B509" s="16" t="s">
        <v>213</v>
      </c>
      <c r="C509" t="s">
        <v>1845</v>
      </c>
      <c r="F509" s="6">
        <v>53000</v>
      </c>
      <c r="H509" s="6">
        <v>27000</v>
      </c>
      <c r="I509" s="84"/>
      <c r="J509" s="46"/>
      <c r="K509" s="17"/>
      <c r="M509" s="4"/>
      <c r="O509" s="6">
        <v>53000</v>
      </c>
      <c r="Q509" s="6">
        <v>27000</v>
      </c>
      <c r="R509" s="84"/>
      <c r="S509" s="46"/>
      <c r="T509" s="17"/>
      <c r="Y509" s="208"/>
      <c r="Z509" s="208"/>
      <c r="AA509" s="46"/>
      <c r="AB509" s="17"/>
      <c r="AC509" s="17"/>
      <c r="AD509" s="208"/>
      <c r="AE509" s="208"/>
      <c r="AF509" s="46"/>
      <c r="AG509" s="17"/>
      <c r="AH509" s="17"/>
    </row>
    <row r="510" spans="2:34" ht="12.75">
      <c r="B510" s="16" t="s">
        <v>216</v>
      </c>
      <c r="D510" t="s">
        <v>512</v>
      </c>
      <c r="F510" s="6">
        <v>1000</v>
      </c>
      <c r="H510" s="6">
        <v>100</v>
      </c>
      <c r="I510" s="84"/>
      <c r="J510" s="46"/>
      <c r="K510" s="17"/>
      <c r="M510" s="4"/>
      <c r="O510" s="6">
        <v>1000</v>
      </c>
      <c r="Q510" s="6">
        <v>100</v>
      </c>
      <c r="R510" s="84"/>
      <c r="S510" s="46"/>
      <c r="T510" s="17"/>
      <c r="Y510" s="208"/>
      <c r="Z510" s="208"/>
      <c r="AA510" s="46"/>
      <c r="AB510" s="17"/>
      <c r="AC510" s="17"/>
      <c r="AD510" s="208"/>
      <c r="AE510" s="208"/>
      <c r="AF510" s="46"/>
      <c r="AG510" s="17"/>
      <c r="AH510" s="17"/>
    </row>
    <row r="511" spans="2:34" ht="12.75">
      <c r="B511" s="16" t="s">
        <v>1847</v>
      </c>
      <c r="D511" t="s">
        <v>1846</v>
      </c>
      <c r="F511" s="6">
        <v>0</v>
      </c>
      <c r="H511" s="198">
        <v>0</v>
      </c>
      <c r="I511" s="84"/>
      <c r="J511" s="46"/>
      <c r="K511" s="17"/>
      <c r="M511" s="4"/>
      <c r="O511" s="6">
        <v>0</v>
      </c>
      <c r="Q511" s="198">
        <v>0</v>
      </c>
      <c r="R511" s="84"/>
      <c r="S511" s="46"/>
      <c r="T511" s="17"/>
      <c r="Y511" s="208"/>
      <c r="Z511" s="208"/>
      <c r="AA511" s="46"/>
      <c r="AB511" s="17"/>
      <c r="AC511" s="17"/>
      <c r="AD511" s="208"/>
      <c r="AE511" s="208"/>
      <c r="AF511" s="46"/>
      <c r="AG511" s="17"/>
      <c r="AH511" s="17"/>
    </row>
    <row r="512" spans="2:34" ht="12.75">
      <c r="B512" s="16" t="s">
        <v>214</v>
      </c>
      <c r="C512" t="s">
        <v>775</v>
      </c>
      <c r="F512" s="6">
        <v>0</v>
      </c>
      <c r="H512" s="198">
        <v>0</v>
      </c>
      <c r="I512" s="84"/>
      <c r="J512" s="46"/>
      <c r="K512" s="17"/>
      <c r="M512" s="4"/>
      <c r="O512" s="6">
        <v>0</v>
      </c>
      <c r="Q512" s="198">
        <v>0</v>
      </c>
      <c r="R512" s="84"/>
      <c r="S512" s="46"/>
      <c r="T512" s="17"/>
      <c r="Y512" s="208"/>
      <c r="Z512" s="208"/>
      <c r="AA512" s="46"/>
      <c r="AB512" s="17"/>
      <c r="AC512" s="17"/>
      <c r="AD512" s="208"/>
      <c r="AE512" s="208"/>
      <c r="AF512" s="46"/>
      <c r="AG512" s="17"/>
      <c r="AH512" s="17"/>
    </row>
    <row r="513" spans="2:34" ht="12.75">
      <c r="B513" s="16" t="s">
        <v>217</v>
      </c>
      <c r="D513" t="s">
        <v>512</v>
      </c>
      <c r="F513" s="6">
        <v>0</v>
      </c>
      <c r="H513" s="198">
        <v>0</v>
      </c>
      <c r="I513" s="84"/>
      <c r="J513" s="46"/>
      <c r="K513" s="17"/>
      <c r="M513" s="4"/>
      <c r="O513" s="6">
        <v>0</v>
      </c>
      <c r="Q513" s="198">
        <v>0</v>
      </c>
      <c r="R513" s="84"/>
      <c r="S513" s="46"/>
      <c r="T513" s="17"/>
      <c r="Y513" s="208"/>
      <c r="Z513" s="208"/>
      <c r="AA513" s="46"/>
      <c r="AB513" s="17"/>
      <c r="AC513" s="17"/>
      <c r="AD513" s="208"/>
      <c r="AE513" s="208"/>
      <c r="AF513" s="46"/>
      <c r="AG513" s="17"/>
      <c r="AH513" s="17"/>
    </row>
    <row r="514" spans="2:34" ht="12.75">
      <c r="B514" s="16" t="s">
        <v>1848</v>
      </c>
      <c r="D514" t="s">
        <v>513</v>
      </c>
      <c r="F514" s="187">
        <v>0</v>
      </c>
      <c r="H514" s="187">
        <v>0</v>
      </c>
      <c r="I514" s="84"/>
      <c r="J514" s="46"/>
      <c r="K514" s="17"/>
      <c r="M514" s="4"/>
      <c r="O514" s="187">
        <v>0</v>
      </c>
      <c r="Q514" s="187">
        <v>0</v>
      </c>
      <c r="R514" s="84"/>
      <c r="S514" s="46"/>
      <c r="T514" s="17"/>
      <c r="Y514" s="208"/>
      <c r="Z514" s="208"/>
      <c r="AA514" s="46"/>
      <c r="AB514" s="17"/>
      <c r="AC514" s="17"/>
      <c r="AD514" s="208"/>
      <c r="AE514" s="208"/>
      <c r="AF514" s="46"/>
      <c r="AG514" s="17"/>
      <c r="AH514" s="17"/>
    </row>
    <row r="515" spans="2:34" ht="12.75">
      <c r="B515" s="16">
        <v>3</v>
      </c>
      <c r="C515" t="s">
        <v>514</v>
      </c>
      <c r="F515" s="6">
        <v>1000</v>
      </c>
      <c r="H515" s="198">
        <v>0</v>
      </c>
      <c r="I515" s="84"/>
      <c r="J515" s="46"/>
      <c r="K515" s="17"/>
      <c r="M515" s="4"/>
      <c r="O515" s="6">
        <v>1000</v>
      </c>
      <c r="Q515" s="198">
        <v>0</v>
      </c>
      <c r="R515" s="84"/>
      <c r="S515" s="46"/>
      <c r="T515" s="17"/>
      <c r="Y515" s="208"/>
      <c r="Z515" s="208"/>
      <c r="AA515" s="46"/>
      <c r="AB515" s="17"/>
      <c r="AC515" s="17"/>
      <c r="AD515" s="208"/>
      <c r="AE515" s="208"/>
      <c r="AF515" s="46"/>
      <c r="AG515" s="17"/>
      <c r="AH515" s="17"/>
    </row>
    <row r="516" spans="2:34" ht="12.75">
      <c r="B516" s="16" t="s">
        <v>1852</v>
      </c>
      <c r="C516" t="s">
        <v>1849</v>
      </c>
      <c r="F516" s="6">
        <v>15000</v>
      </c>
      <c r="H516" s="6">
        <v>5600</v>
      </c>
      <c r="I516" s="84"/>
      <c r="J516" s="46"/>
      <c r="K516" s="17"/>
      <c r="M516" s="4"/>
      <c r="O516" s="6">
        <v>15000</v>
      </c>
      <c r="Q516" s="6">
        <v>5600</v>
      </c>
      <c r="R516" s="84"/>
      <c r="S516" s="46"/>
      <c r="T516" s="17"/>
      <c r="Y516" s="208"/>
      <c r="Z516" s="208"/>
      <c r="AA516" s="46"/>
      <c r="AB516" s="17"/>
      <c r="AC516" s="17"/>
      <c r="AD516" s="208"/>
      <c r="AE516" s="208"/>
      <c r="AF516" s="46"/>
      <c r="AG516" s="17"/>
      <c r="AH516" s="17"/>
    </row>
    <row r="517" spans="2:34" ht="12.75">
      <c r="B517" s="16" t="s">
        <v>1853</v>
      </c>
      <c r="C517" t="s">
        <v>1850</v>
      </c>
      <c r="F517" s="6">
        <v>0</v>
      </c>
      <c r="H517" s="198">
        <v>0</v>
      </c>
      <c r="I517" s="84"/>
      <c r="J517" s="46"/>
      <c r="K517" s="17"/>
      <c r="M517" s="4"/>
      <c r="O517" s="6">
        <v>0</v>
      </c>
      <c r="Q517" s="198">
        <v>0</v>
      </c>
      <c r="R517" s="84"/>
      <c r="S517" s="46"/>
      <c r="T517" s="17"/>
      <c r="Y517" s="208"/>
      <c r="Z517" s="208"/>
      <c r="AA517" s="46"/>
      <c r="AB517" s="17"/>
      <c r="AC517" s="17"/>
      <c r="AD517" s="208"/>
      <c r="AE517" s="208"/>
      <c r="AF517" s="46"/>
      <c r="AG517" s="17"/>
      <c r="AH517" s="17"/>
    </row>
    <row r="518" spans="2:34" ht="12.75">
      <c r="B518" s="16" t="s">
        <v>1688</v>
      </c>
      <c r="C518" t="s">
        <v>515</v>
      </c>
      <c r="F518" s="6">
        <v>2000</v>
      </c>
      <c r="H518" s="6">
        <v>300</v>
      </c>
      <c r="I518" s="84"/>
      <c r="J518" s="46"/>
      <c r="K518" s="17"/>
      <c r="M518" s="4"/>
      <c r="O518" s="6">
        <v>2000</v>
      </c>
      <c r="Q518" s="6">
        <v>300</v>
      </c>
      <c r="R518" s="84"/>
      <c r="S518" s="46"/>
      <c r="T518" s="17"/>
      <c r="Y518" s="208"/>
      <c r="Z518" s="208"/>
      <c r="AA518" s="46"/>
      <c r="AB518" s="17"/>
      <c r="AC518" s="17"/>
      <c r="AD518" s="208"/>
      <c r="AE518" s="208"/>
      <c r="AF518" s="46"/>
      <c r="AG518" s="17"/>
      <c r="AH518" s="17"/>
    </row>
    <row r="519" spans="3:34" ht="12.75">
      <c r="C519" s="1" t="s">
        <v>1851</v>
      </c>
      <c r="G519" s="57">
        <f>SUM(F498:F518)</f>
        <v>104000</v>
      </c>
      <c r="I519" s="84">
        <f>SUM(H498:H518)</f>
        <v>43700</v>
      </c>
      <c r="J519" s="46"/>
      <c r="K519" s="17"/>
      <c r="M519" s="4"/>
      <c r="P519" s="57">
        <f>SUM(O498:O518)</f>
        <v>104000</v>
      </c>
      <c r="R519" s="84">
        <f>SUM(Q498:Q518)</f>
        <v>43700</v>
      </c>
      <c r="S519" s="46"/>
      <c r="T519" s="17"/>
      <c r="Y519" s="208"/>
      <c r="Z519" s="208"/>
      <c r="AA519" s="46"/>
      <c r="AB519" s="17"/>
      <c r="AC519" s="17"/>
      <c r="AD519" s="208"/>
      <c r="AE519" s="208"/>
      <c r="AF519" s="46"/>
      <c r="AG519" s="17"/>
      <c r="AH519" s="17"/>
    </row>
    <row r="520" spans="1:34" ht="12.75">
      <c r="A520" s="8">
        <v>75</v>
      </c>
      <c r="B520" s="16">
        <v>1</v>
      </c>
      <c r="C520" t="s">
        <v>1854</v>
      </c>
      <c r="F520" s="6">
        <v>52000</v>
      </c>
      <c r="H520" s="6">
        <v>4200</v>
      </c>
      <c r="I520" s="84"/>
      <c r="J520" s="46"/>
      <c r="K520" s="17"/>
      <c r="M520" s="4"/>
      <c r="O520" s="6">
        <v>52000</v>
      </c>
      <c r="Q520" s="6">
        <v>4200</v>
      </c>
      <c r="R520" s="84"/>
      <c r="S520" s="46"/>
      <c r="T520" s="17"/>
      <c r="Y520" s="208"/>
      <c r="Z520" s="208"/>
      <c r="AA520" s="46"/>
      <c r="AB520" s="17"/>
      <c r="AC520" s="17"/>
      <c r="AD520" s="208"/>
      <c r="AE520" s="208"/>
      <c r="AF520" s="46"/>
      <c r="AG520" s="17"/>
      <c r="AH520" s="17"/>
    </row>
    <row r="521" spans="2:34" ht="12.75">
      <c r="B521" s="16">
        <v>2</v>
      </c>
      <c r="D521" t="s">
        <v>1855</v>
      </c>
      <c r="F521" s="6">
        <v>4000</v>
      </c>
      <c r="H521" s="6">
        <v>300</v>
      </c>
      <c r="I521" s="84"/>
      <c r="J521" s="46"/>
      <c r="K521" s="17"/>
      <c r="M521" s="4"/>
      <c r="O521" s="6">
        <v>4000</v>
      </c>
      <c r="Q521" s="6">
        <v>300</v>
      </c>
      <c r="R521" s="84"/>
      <c r="S521" s="46"/>
      <c r="T521" s="17"/>
      <c r="Y521" s="208"/>
      <c r="Z521" s="208"/>
      <c r="AA521" s="46"/>
      <c r="AB521" s="17"/>
      <c r="AC521" s="17"/>
      <c r="AD521" s="208"/>
      <c r="AE521" s="208"/>
      <c r="AF521" s="46"/>
      <c r="AG521" s="17"/>
      <c r="AH521" s="17"/>
    </row>
    <row r="522" spans="2:34" ht="12.75">
      <c r="B522" s="16">
        <v>3</v>
      </c>
      <c r="D522" t="s">
        <v>1856</v>
      </c>
      <c r="F522" s="6">
        <v>12000</v>
      </c>
      <c r="H522" s="6">
        <v>300</v>
      </c>
      <c r="I522" s="84"/>
      <c r="J522" s="46"/>
      <c r="K522" s="17"/>
      <c r="M522" s="4"/>
      <c r="O522" s="6">
        <v>12000</v>
      </c>
      <c r="Q522" s="6">
        <v>300</v>
      </c>
      <c r="R522" s="84"/>
      <c r="S522" s="46"/>
      <c r="T522" s="17"/>
      <c r="Y522" s="208"/>
      <c r="Z522" s="208"/>
      <c r="AA522" s="46"/>
      <c r="AB522" s="17"/>
      <c r="AC522" s="17"/>
      <c r="AD522" s="208"/>
      <c r="AE522" s="208"/>
      <c r="AF522" s="46"/>
      <c r="AG522" s="17"/>
      <c r="AH522" s="17"/>
    </row>
    <row r="523" spans="1:34" ht="12.75">
      <c r="A523" s="71">
        <v>76</v>
      </c>
      <c r="B523" s="53" t="s">
        <v>1135</v>
      </c>
      <c r="C523" s="54" t="s">
        <v>1857</v>
      </c>
      <c r="D523" s="54"/>
      <c r="E523" s="54"/>
      <c r="F523" s="55"/>
      <c r="G523" s="56"/>
      <c r="H523" s="55"/>
      <c r="I523" s="152"/>
      <c r="J523" s="153"/>
      <c r="K523" s="154"/>
      <c r="M523" s="4"/>
      <c r="O523" s="55"/>
      <c r="P523" s="56"/>
      <c r="Q523" s="55"/>
      <c r="R523" s="152"/>
      <c r="S523" s="153"/>
      <c r="T523" s="154"/>
      <c r="Y523" s="217"/>
      <c r="Z523" s="217"/>
      <c r="AA523" s="153"/>
      <c r="AB523" s="154"/>
      <c r="AC523" s="17"/>
      <c r="AD523" s="217"/>
      <c r="AE523" s="217"/>
      <c r="AF523" s="153"/>
      <c r="AG523" s="154"/>
      <c r="AH523" s="17"/>
    </row>
    <row r="524" spans="1:34" ht="12.75">
      <c r="A524" s="8">
        <v>76</v>
      </c>
      <c r="B524" s="16" t="s">
        <v>299</v>
      </c>
      <c r="C524" t="s">
        <v>516</v>
      </c>
      <c r="F524" s="6">
        <v>52000</v>
      </c>
      <c r="H524" s="6">
        <v>1000</v>
      </c>
      <c r="I524" s="84"/>
      <c r="J524" s="46"/>
      <c r="K524" s="17"/>
      <c r="M524" s="4"/>
      <c r="O524" s="6">
        <v>52000</v>
      </c>
      <c r="Q524" s="6">
        <v>1000</v>
      </c>
      <c r="R524" s="84"/>
      <c r="S524" s="46"/>
      <c r="T524" s="17"/>
      <c r="Y524" s="208"/>
      <c r="Z524" s="208"/>
      <c r="AA524" s="46"/>
      <c r="AB524" s="17"/>
      <c r="AC524" s="17"/>
      <c r="AD524" s="208"/>
      <c r="AE524" s="208"/>
      <c r="AF524" s="46"/>
      <c r="AG524" s="17"/>
      <c r="AH524" s="17"/>
    </row>
    <row r="525" spans="2:34" ht="12.75">
      <c r="B525" s="16">
        <v>2</v>
      </c>
      <c r="C525" t="s">
        <v>517</v>
      </c>
      <c r="F525" s="6">
        <v>20000</v>
      </c>
      <c r="H525" s="6">
        <v>100</v>
      </c>
      <c r="I525" s="84"/>
      <c r="J525" s="46"/>
      <c r="K525" s="17"/>
      <c r="M525" s="4"/>
      <c r="O525" s="6">
        <v>20000</v>
      </c>
      <c r="Q525" s="6">
        <v>100</v>
      </c>
      <c r="R525" s="84"/>
      <c r="S525" s="46"/>
      <c r="T525" s="17"/>
      <c r="Y525" s="208"/>
      <c r="Z525" s="208"/>
      <c r="AA525" s="46"/>
      <c r="AB525" s="17"/>
      <c r="AC525" s="17"/>
      <c r="AD525" s="208"/>
      <c r="AE525" s="208"/>
      <c r="AF525" s="46"/>
      <c r="AG525" s="17"/>
      <c r="AH525" s="17"/>
    </row>
    <row r="526" spans="2:34" ht="12.75">
      <c r="B526" s="16">
        <v>3</v>
      </c>
      <c r="C526" t="s">
        <v>518</v>
      </c>
      <c r="F526" s="6">
        <v>49000</v>
      </c>
      <c r="H526" s="6">
        <v>300</v>
      </c>
      <c r="I526" s="84"/>
      <c r="J526" s="46"/>
      <c r="K526" s="17"/>
      <c r="M526" s="4"/>
      <c r="O526" s="6">
        <v>49000</v>
      </c>
      <c r="Q526" s="6">
        <v>300</v>
      </c>
      <c r="R526" s="84"/>
      <c r="S526" s="46"/>
      <c r="T526" s="17"/>
      <c r="Y526" s="208"/>
      <c r="Z526" s="208"/>
      <c r="AA526" s="46"/>
      <c r="AB526" s="17"/>
      <c r="AC526" s="17"/>
      <c r="AD526" s="208"/>
      <c r="AE526" s="208"/>
      <c r="AF526" s="46"/>
      <c r="AG526" s="17"/>
      <c r="AH526" s="17"/>
    </row>
    <row r="527" spans="3:34" ht="12.75">
      <c r="C527" s="1" t="s">
        <v>1858</v>
      </c>
      <c r="G527" s="57">
        <f>SUM(F520:F526)</f>
        <v>189000</v>
      </c>
      <c r="I527" s="84">
        <f>SUM(H520:H526)</f>
        <v>6200</v>
      </c>
      <c r="J527" s="46"/>
      <c r="K527" s="17"/>
      <c r="M527" s="4"/>
      <c r="P527" s="57">
        <f>SUM(O520:O526)</f>
        <v>189000</v>
      </c>
      <c r="R527" s="84">
        <f>SUM(Q520:Q526)</f>
        <v>6200</v>
      </c>
      <c r="S527" s="46"/>
      <c r="T527" s="17"/>
      <c r="Y527" s="208"/>
      <c r="Z527" s="208"/>
      <c r="AA527" s="46"/>
      <c r="AB527" s="17"/>
      <c r="AC527" s="17"/>
      <c r="AD527" s="208"/>
      <c r="AE527" s="208"/>
      <c r="AF527" s="46"/>
      <c r="AG527" s="17"/>
      <c r="AH527" s="17"/>
    </row>
    <row r="528" spans="1:34" ht="12.75">
      <c r="A528" s="8">
        <v>77</v>
      </c>
      <c r="B528" s="16" t="s">
        <v>1135</v>
      </c>
      <c r="C528" t="s">
        <v>519</v>
      </c>
      <c r="F528" s="6">
        <v>51000</v>
      </c>
      <c r="H528" s="6">
        <v>14000</v>
      </c>
      <c r="I528" s="84"/>
      <c r="J528" s="46"/>
      <c r="K528" s="17"/>
      <c r="M528" s="4"/>
      <c r="O528" s="6">
        <v>51000</v>
      </c>
      <c r="Q528" s="6">
        <v>14000</v>
      </c>
      <c r="R528" s="84"/>
      <c r="S528" s="46"/>
      <c r="T528" s="17"/>
      <c r="Y528" s="208"/>
      <c r="Z528" s="208"/>
      <c r="AA528" s="46"/>
      <c r="AB528" s="17"/>
      <c r="AC528" s="17"/>
      <c r="AD528" s="208"/>
      <c r="AE528" s="208"/>
      <c r="AF528" s="46"/>
      <c r="AG528" s="17"/>
      <c r="AH528" s="17"/>
    </row>
    <row r="529" spans="2:34" ht="12.75">
      <c r="B529" s="16" t="s">
        <v>520</v>
      </c>
      <c r="C529" t="s">
        <v>1859</v>
      </c>
      <c r="F529" s="187">
        <v>0</v>
      </c>
      <c r="H529" s="187">
        <v>0</v>
      </c>
      <c r="I529" s="84"/>
      <c r="J529" s="46"/>
      <c r="K529" s="17"/>
      <c r="M529" s="4"/>
      <c r="O529" s="187">
        <v>0</v>
      </c>
      <c r="Q529" s="187">
        <v>0</v>
      </c>
      <c r="R529" s="84"/>
      <c r="S529" s="46"/>
      <c r="T529" s="17"/>
      <c r="Y529" s="208"/>
      <c r="Z529" s="208"/>
      <c r="AA529" s="46"/>
      <c r="AB529" s="17"/>
      <c r="AC529" s="17"/>
      <c r="AD529" s="208"/>
      <c r="AE529" s="208"/>
      <c r="AF529" s="46"/>
      <c r="AG529" s="17"/>
      <c r="AH529" s="17"/>
    </row>
    <row r="530" spans="2:34" ht="12.75">
      <c r="B530" s="16" t="s">
        <v>1913</v>
      </c>
      <c r="C530" t="s">
        <v>521</v>
      </c>
      <c r="F530" s="6">
        <v>39000</v>
      </c>
      <c r="H530" s="6">
        <v>11000</v>
      </c>
      <c r="I530" s="84"/>
      <c r="J530" s="46"/>
      <c r="K530" s="17"/>
      <c r="M530" s="4"/>
      <c r="O530" s="6">
        <v>39000</v>
      </c>
      <c r="Q530" s="6">
        <v>11000</v>
      </c>
      <c r="R530" s="84"/>
      <c r="S530" s="46"/>
      <c r="T530" s="17"/>
      <c r="Y530" s="208"/>
      <c r="Z530" s="208"/>
      <c r="AA530" s="46"/>
      <c r="AB530" s="17"/>
      <c r="AC530" s="17"/>
      <c r="AD530" s="208"/>
      <c r="AE530" s="208"/>
      <c r="AF530" s="46"/>
      <c r="AG530" s="17"/>
      <c r="AH530" s="17"/>
    </row>
    <row r="531" spans="2:34" ht="12.75">
      <c r="B531" s="16" t="s">
        <v>1914</v>
      </c>
      <c r="C531" t="s">
        <v>1860</v>
      </c>
      <c r="F531" s="187">
        <v>0</v>
      </c>
      <c r="H531" s="187">
        <v>0</v>
      </c>
      <c r="I531" s="84"/>
      <c r="J531" s="46"/>
      <c r="K531" s="17"/>
      <c r="M531" s="4"/>
      <c r="O531" s="187">
        <v>0</v>
      </c>
      <c r="Q531" s="187">
        <v>0</v>
      </c>
      <c r="R531" s="84"/>
      <c r="S531" s="46"/>
      <c r="T531" s="17"/>
      <c r="Y531" s="208"/>
      <c r="Z531" s="208"/>
      <c r="AA531" s="46"/>
      <c r="AB531" s="17"/>
      <c r="AC531" s="17"/>
      <c r="AD531" s="208"/>
      <c r="AE531" s="208"/>
      <c r="AF531" s="46"/>
      <c r="AG531" s="17"/>
      <c r="AH531" s="17"/>
    </row>
    <row r="532" spans="2:34" ht="12.75">
      <c r="B532" s="16" t="s">
        <v>965</v>
      </c>
      <c r="C532" t="s">
        <v>1861</v>
      </c>
      <c r="F532" s="6">
        <v>16000</v>
      </c>
      <c r="H532" s="6">
        <v>1200</v>
      </c>
      <c r="I532" s="84"/>
      <c r="J532" s="46"/>
      <c r="K532" s="17"/>
      <c r="M532" s="4"/>
      <c r="O532" s="6">
        <v>16000</v>
      </c>
      <c r="Q532" s="6">
        <v>1200</v>
      </c>
      <c r="R532" s="84"/>
      <c r="S532" s="46"/>
      <c r="T532" s="17"/>
      <c r="Y532" s="208"/>
      <c r="Z532" s="208"/>
      <c r="AA532" s="46"/>
      <c r="AB532" s="17"/>
      <c r="AC532" s="17"/>
      <c r="AD532" s="208"/>
      <c r="AE532" s="208"/>
      <c r="AF532" s="46"/>
      <c r="AG532" s="17"/>
      <c r="AH532" s="17"/>
    </row>
    <row r="533" spans="2:34" ht="12.75">
      <c r="B533" s="16" t="s">
        <v>976</v>
      </c>
      <c r="C533" t="s">
        <v>1862</v>
      </c>
      <c r="F533" s="6">
        <v>8000</v>
      </c>
      <c r="H533" s="6">
        <v>600</v>
      </c>
      <c r="I533" s="84"/>
      <c r="J533" s="46"/>
      <c r="K533" s="17"/>
      <c r="M533" s="4"/>
      <c r="O533" s="6">
        <v>8000</v>
      </c>
      <c r="Q533" s="6">
        <v>600</v>
      </c>
      <c r="R533" s="84"/>
      <c r="S533" s="46"/>
      <c r="T533" s="17"/>
      <c r="Y533" s="208"/>
      <c r="Z533" s="208"/>
      <c r="AA533" s="46"/>
      <c r="AB533" s="17"/>
      <c r="AC533" s="17"/>
      <c r="AD533" s="208"/>
      <c r="AE533" s="208"/>
      <c r="AF533" s="46"/>
      <c r="AG533" s="17"/>
      <c r="AH533" s="17"/>
    </row>
    <row r="534" spans="2:34" ht="12.75">
      <c r="B534" s="16" t="s">
        <v>216</v>
      </c>
      <c r="D534" t="s">
        <v>1863</v>
      </c>
      <c r="F534" s="6">
        <v>60000</v>
      </c>
      <c r="H534" s="6">
        <v>2500</v>
      </c>
      <c r="I534" s="84"/>
      <c r="J534" s="46"/>
      <c r="K534" s="17"/>
      <c r="M534" s="4"/>
      <c r="O534" s="6">
        <v>60000</v>
      </c>
      <c r="Q534" s="6">
        <v>2500</v>
      </c>
      <c r="R534" s="84"/>
      <c r="S534" s="46"/>
      <c r="T534" s="17"/>
      <c r="Y534" s="208"/>
      <c r="Z534" s="208"/>
      <c r="AA534" s="46"/>
      <c r="AB534" s="17"/>
      <c r="AC534" s="17"/>
      <c r="AD534" s="208"/>
      <c r="AE534" s="208"/>
      <c r="AF534" s="46"/>
      <c r="AG534" s="17"/>
      <c r="AH534" s="17"/>
    </row>
    <row r="535" spans="2:34" ht="12.75">
      <c r="B535" s="16" t="s">
        <v>217</v>
      </c>
      <c r="C535" t="s">
        <v>1864</v>
      </c>
      <c r="F535" s="6">
        <v>13000</v>
      </c>
      <c r="H535" s="6">
        <v>400</v>
      </c>
      <c r="I535" s="84"/>
      <c r="J535" s="46"/>
      <c r="K535" s="17"/>
      <c r="M535" s="4"/>
      <c r="O535" s="6">
        <v>13000</v>
      </c>
      <c r="Q535" s="6">
        <v>400</v>
      </c>
      <c r="R535" s="84"/>
      <c r="S535" s="46"/>
      <c r="T535" s="17"/>
      <c r="Y535" s="208"/>
      <c r="Z535" s="208"/>
      <c r="AA535" s="46"/>
      <c r="AB535" s="17"/>
      <c r="AC535" s="17"/>
      <c r="AD535" s="208"/>
      <c r="AE535" s="208"/>
      <c r="AF535" s="46"/>
      <c r="AG535" s="17"/>
      <c r="AH535" s="17"/>
    </row>
    <row r="536" spans="2:34" ht="12.75">
      <c r="B536" s="16">
        <v>3</v>
      </c>
      <c r="C536" t="s">
        <v>1944</v>
      </c>
      <c r="F536" s="6">
        <v>95000</v>
      </c>
      <c r="H536" s="6">
        <v>1900</v>
      </c>
      <c r="I536" s="84"/>
      <c r="J536" s="46"/>
      <c r="K536" s="17"/>
      <c r="M536" s="4"/>
      <c r="O536" s="6">
        <v>95000</v>
      </c>
      <c r="Q536" s="6">
        <v>1900</v>
      </c>
      <c r="R536" s="84"/>
      <c r="S536" s="46"/>
      <c r="T536" s="17"/>
      <c r="Y536" s="208"/>
      <c r="Z536" s="208"/>
      <c r="AA536" s="46"/>
      <c r="AB536" s="17"/>
      <c r="AC536" s="17"/>
      <c r="AD536" s="208"/>
      <c r="AE536" s="208"/>
      <c r="AF536" s="46"/>
      <c r="AG536" s="17"/>
      <c r="AH536" s="17"/>
    </row>
    <row r="537" spans="3:34" ht="12.75">
      <c r="C537" t="s">
        <v>1945</v>
      </c>
      <c r="I537" s="84"/>
      <c r="J537" s="46"/>
      <c r="K537" s="17"/>
      <c r="M537" s="4"/>
      <c r="R537" s="84"/>
      <c r="S537" s="46"/>
      <c r="T537" s="17"/>
      <c r="Y537" s="208"/>
      <c r="Z537" s="208"/>
      <c r="AA537" s="46"/>
      <c r="AB537" s="17"/>
      <c r="AC537" s="17"/>
      <c r="AD537" s="208"/>
      <c r="AE537" s="208"/>
      <c r="AF537" s="46"/>
      <c r="AG537" s="17"/>
      <c r="AH537" s="17"/>
    </row>
    <row r="538" spans="2:34" ht="12.75">
      <c r="B538" s="16" t="s">
        <v>1687</v>
      </c>
      <c r="D538" t="s">
        <v>1946</v>
      </c>
      <c r="F538" s="6">
        <v>151000</v>
      </c>
      <c r="H538" s="6">
        <v>6100</v>
      </c>
      <c r="I538" s="84"/>
      <c r="J538" s="46"/>
      <c r="K538" s="17"/>
      <c r="M538" s="4"/>
      <c r="O538" s="6">
        <v>151000</v>
      </c>
      <c r="Q538" s="6">
        <v>6100</v>
      </c>
      <c r="R538" s="84"/>
      <c r="S538" s="46"/>
      <c r="T538" s="17"/>
      <c r="Y538" s="208"/>
      <c r="Z538" s="208"/>
      <c r="AA538" s="46"/>
      <c r="AB538" s="17"/>
      <c r="AC538" s="17"/>
      <c r="AD538" s="208"/>
      <c r="AE538" s="208"/>
      <c r="AF538" s="46"/>
      <c r="AG538" s="17"/>
      <c r="AH538" s="17"/>
    </row>
    <row r="539" spans="2:34" ht="12.75">
      <c r="B539" s="16" t="s">
        <v>1688</v>
      </c>
      <c r="D539" t="s">
        <v>1947</v>
      </c>
      <c r="F539" s="6">
        <v>16000</v>
      </c>
      <c r="H539" s="6">
        <v>300</v>
      </c>
      <c r="I539" s="84"/>
      <c r="J539" s="46"/>
      <c r="K539" s="17"/>
      <c r="M539" s="4"/>
      <c r="O539" s="6">
        <v>16000</v>
      </c>
      <c r="Q539" s="6">
        <v>300</v>
      </c>
      <c r="R539" s="84"/>
      <c r="S539" s="46"/>
      <c r="T539" s="17"/>
      <c r="Y539" s="208"/>
      <c r="Z539" s="208"/>
      <c r="AA539" s="46"/>
      <c r="AB539" s="17"/>
      <c r="AC539" s="17"/>
      <c r="AD539" s="208"/>
      <c r="AE539" s="208"/>
      <c r="AF539" s="46"/>
      <c r="AG539" s="17"/>
      <c r="AH539" s="17"/>
    </row>
    <row r="540" spans="2:34" ht="12.75">
      <c r="B540" s="16" t="s">
        <v>959</v>
      </c>
      <c r="C540" t="s">
        <v>522</v>
      </c>
      <c r="F540" s="6">
        <v>4000</v>
      </c>
      <c r="H540" s="6">
        <v>100</v>
      </c>
      <c r="I540" s="84"/>
      <c r="J540" s="46"/>
      <c r="K540" s="17"/>
      <c r="M540" s="4"/>
      <c r="O540" s="6">
        <v>4000</v>
      </c>
      <c r="Q540" s="6">
        <v>100</v>
      </c>
      <c r="R540" s="84"/>
      <c r="S540" s="46"/>
      <c r="T540" s="17"/>
      <c r="Y540" s="208"/>
      <c r="Z540" s="208"/>
      <c r="AA540" s="46"/>
      <c r="AB540" s="17"/>
      <c r="AC540" s="17"/>
      <c r="AD540" s="208"/>
      <c r="AE540" s="208"/>
      <c r="AF540" s="46"/>
      <c r="AG540" s="17"/>
      <c r="AH540" s="17"/>
    </row>
    <row r="541" spans="2:34" ht="12.75">
      <c r="B541" s="16" t="s">
        <v>960</v>
      </c>
      <c r="C541" t="s">
        <v>1948</v>
      </c>
      <c r="F541" s="6">
        <v>50000</v>
      </c>
      <c r="H541" s="6">
        <v>800</v>
      </c>
      <c r="I541" s="84"/>
      <c r="J541" s="46"/>
      <c r="K541" s="17"/>
      <c r="M541" s="4"/>
      <c r="O541" s="6">
        <v>50000</v>
      </c>
      <c r="Q541" s="6">
        <v>800</v>
      </c>
      <c r="R541" s="84"/>
      <c r="S541" s="46"/>
      <c r="T541" s="17"/>
      <c r="Y541" s="208"/>
      <c r="Z541" s="208"/>
      <c r="AA541" s="46"/>
      <c r="AB541" s="17"/>
      <c r="AC541" s="17"/>
      <c r="AD541" s="208"/>
      <c r="AE541" s="208"/>
      <c r="AF541" s="46"/>
      <c r="AG541" s="17"/>
      <c r="AH541" s="17"/>
    </row>
    <row r="542" spans="3:34" ht="12.75">
      <c r="C542" t="s">
        <v>1949</v>
      </c>
      <c r="I542" s="84"/>
      <c r="J542" s="46"/>
      <c r="K542" s="17"/>
      <c r="M542" s="4"/>
      <c r="R542" s="84"/>
      <c r="S542" s="46"/>
      <c r="T542" s="17"/>
      <c r="Y542" s="208"/>
      <c r="Z542" s="208"/>
      <c r="AA542" s="46"/>
      <c r="AB542" s="17"/>
      <c r="AC542" s="17"/>
      <c r="AD542" s="208"/>
      <c r="AE542" s="208"/>
      <c r="AF542" s="46"/>
      <c r="AG542" s="17"/>
      <c r="AH542" s="17"/>
    </row>
    <row r="543" spans="2:34" ht="12.75">
      <c r="B543" s="16" t="s">
        <v>129</v>
      </c>
      <c r="D543" t="s">
        <v>1950</v>
      </c>
      <c r="F543" s="6">
        <v>123000</v>
      </c>
      <c r="H543" s="6">
        <v>37000</v>
      </c>
      <c r="I543" s="84"/>
      <c r="J543" s="46"/>
      <c r="K543" s="17"/>
      <c r="M543" s="4"/>
      <c r="O543" s="6">
        <v>123000</v>
      </c>
      <c r="Q543" s="6">
        <v>37000</v>
      </c>
      <c r="R543" s="84"/>
      <c r="S543" s="46"/>
      <c r="T543" s="17"/>
      <c r="Y543" s="208"/>
      <c r="Z543" s="208"/>
      <c r="AA543" s="46"/>
      <c r="AB543" s="17"/>
      <c r="AC543" s="17"/>
      <c r="AD543" s="275">
        <v>0</v>
      </c>
      <c r="AE543" s="275">
        <v>0</v>
      </c>
      <c r="AF543" s="46"/>
      <c r="AG543" s="17"/>
      <c r="AH543" s="17"/>
    </row>
    <row r="544" spans="2:34" ht="12.75">
      <c r="B544" s="16" t="s">
        <v>130</v>
      </c>
      <c r="D544" t="s">
        <v>1951</v>
      </c>
      <c r="F544" s="6">
        <v>0</v>
      </c>
      <c r="H544" s="198">
        <v>0</v>
      </c>
      <c r="I544" s="84"/>
      <c r="J544" s="46"/>
      <c r="K544" s="17"/>
      <c r="M544" s="4"/>
      <c r="O544" s="6">
        <v>0</v>
      </c>
      <c r="Q544" s="198">
        <v>0</v>
      </c>
      <c r="R544" s="84"/>
      <c r="S544" s="46"/>
      <c r="T544" s="17"/>
      <c r="Y544" s="208"/>
      <c r="Z544" s="208"/>
      <c r="AA544" s="46"/>
      <c r="AB544" s="17"/>
      <c r="AC544" s="17"/>
      <c r="AD544" s="275"/>
      <c r="AE544" s="275"/>
      <c r="AF544" s="46"/>
      <c r="AG544" s="17"/>
      <c r="AH544" s="17"/>
    </row>
    <row r="545" spans="2:34" ht="12.75">
      <c r="B545" s="16" t="s">
        <v>1955</v>
      </c>
      <c r="C545" t="s">
        <v>523</v>
      </c>
      <c r="F545" s="6">
        <v>1000</v>
      </c>
      <c r="H545" s="198">
        <v>0</v>
      </c>
      <c r="I545" s="84"/>
      <c r="J545" s="46"/>
      <c r="K545" s="17"/>
      <c r="M545" s="4"/>
      <c r="O545" s="6">
        <v>1000</v>
      </c>
      <c r="Q545" s="198">
        <v>0</v>
      </c>
      <c r="R545" s="84"/>
      <c r="S545" s="46"/>
      <c r="T545" s="17"/>
      <c r="Y545" s="208"/>
      <c r="Z545" s="208"/>
      <c r="AA545" s="46"/>
      <c r="AB545" s="17"/>
      <c r="AC545" s="17"/>
      <c r="AD545" s="275"/>
      <c r="AE545" s="275"/>
      <c r="AF545" s="46"/>
      <c r="AG545" s="17"/>
      <c r="AH545" s="17"/>
    </row>
    <row r="546" spans="2:34" ht="12.75">
      <c r="B546" s="16" t="s">
        <v>1956</v>
      </c>
      <c r="C546" t="s">
        <v>1952</v>
      </c>
      <c r="F546" s="6">
        <v>0</v>
      </c>
      <c r="H546" s="198">
        <v>0</v>
      </c>
      <c r="I546" s="84"/>
      <c r="J546" s="46"/>
      <c r="K546" s="17"/>
      <c r="M546" s="4"/>
      <c r="O546" s="6">
        <v>0</v>
      </c>
      <c r="Q546" s="198">
        <v>0</v>
      </c>
      <c r="R546" s="84"/>
      <c r="S546" s="46"/>
      <c r="T546" s="17"/>
      <c r="Y546" s="208"/>
      <c r="Z546" s="208"/>
      <c r="AA546" s="46"/>
      <c r="AB546" s="17"/>
      <c r="AC546" s="17"/>
      <c r="AD546" s="275"/>
      <c r="AE546" s="275"/>
      <c r="AF546" s="46"/>
      <c r="AG546" s="17"/>
      <c r="AH546" s="17"/>
    </row>
    <row r="547" spans="2:34" ht="12.75">
      <c r="B547" s="16" t="s">
        <v>1896</v>
      </c>
      <c r="C547" t="s">
        <v>1953</v>
      </c>
      <c r="F547" s="6">
        <v>0</v>
      </c>
      <c r="H547" s="198">
        <v>0</v>
      </c>
      <c r="I547" s="84"/>
      <c r="J547" s="169" t="s">
        <v>2044</v>
      </c>
      <c r="K547" s="17"/>
      <c r="M547" s="4"/>
      <c r="O547" s="6">
        <v>0</v>
      </c>
      <c r="Q547" s="198">
        <v>0</v>
      </c>
      <c r="R547" s="84"/>
      <c r="S547" s="169" t="s">
        <v>2044</v>
      </c>
      <c r="T547" s="17"/>
      <c r="Y547" s="208"/>
      <c r="Z547" s="208"/>
      <c r="AA547" s="169"/>
      <c r="AB547" s="17"/>
      <c r="AC547" s="17"/>
      <c r="AD547" s="208"/>
      <c r="AE547" s="208"/>
      <c r="AF547" s="169"/>
      <c r="AG547" s="17"/>
      <c r="AH547" s="17"/>
    </row>
    <row r="548" spans="2:34" ht="12.75">
      <c r="B548" s="16" t="s">
        <v>1897</v>
      </c>
      <c r="C548" t="s">
        <v>1954</v>
      </c>
      <c r="F548" s="6">
        <v>497000</v>
      </c>
      <c r="H548" s="6">
        <v>18000</v>
      </c>
      <c r="I548" s="84"/>
      <c r="J548" s="46"/>
      <c r="K548" s="17"/>
      <c r="M548" s="4"/>
      <c r="O548" s="6">
        <v>497000</v>
      </c>
      <c r="Q548" s="6">
        <v>18000</v>
      </c>
      <c r="R548" s="84"/>
      <c r="S548" s="46"/>
      <c r="T548" s="17"/>
      <c r="Y548" s="208"/>
      <c r="Z548" s="208"/>
      <c r="AA548" s="46"/>
      <c r="AB548" s="17"/>
      <c r="AC548" s="17"/>
      <c r="AD548" s="208"/>
      <c r="AE548" s="208"/>
      <c r="AF548" s="46"/>
      <c r="AG548" s="17"/>
      <c r="AH548" s="17"/>
    </row>
    <row r="549" spans="2:34" ht="12.75">
      <c r="B549" s="16" t="s">
        <v>1959</v>
      </c>
      <c r="C549" t="s">
        <v>1957</v>
      </c>
      <c r="F549" s="6">
        <v>0</v>
      </c>
      <c r="H549" s="198">
        <v>0</v>
      </c>
      <c r="I549" s="84"/>
      <c r="J549" s="46"/>
      <c r="K549" s="17"/>
      <c r="M549" s="4"/>
      <c r="O549" s="6">
        <v>0</v>
      </c>
      <c r="Q549" s="198">
        <v>0</v>
      </c>
      <c r="R549" s="84"/>
      <c r="S549" s="46"/>
      <c r="T549" s="17"/>
      <c r="Y549" s="208"/>
      <c r="Z549" s="208"/>
      <c r="AA549" s="46"/>
      <c r="AB549" s="17"/>
      <c r="AC549" s="17"/>
      <c r="AD549" s="208"/>
      <c r="AE549" s="208"/>
      <c r="AF549" s="46"/>
      <c r="AG549" s="17"/>
      <c r="AH549" s="17"/>
    </row>
    <row r="550" spans="3:34" ht="12.75">
      <c r="C550" s="1" t="s">
        <v>1958</v>
      </c>
      <c r="G550" s="57">
        <f>SUM(F528:F549)</f>
        <v>1124000</v>
      </c>
      <c r="I550" s="84">
        <f>SUM(H528:H549)</f>
        <v>93900</v>
      </c>
      <c r="J550" s="46"/>
      <c r="K550" s="17"/>
      <c r="M550" s="4"/>
      <c r="P550" s="57">
        <f>SUM(O528:O549)</f>
        <v>1124000</v>
      </c>
      <c r="R550" s="84">
        <f>SUM(Q528:Q549)</f>
        <v>93900</v>
      </c>
      <c r="S550" s="46"/>
      <c r="T550" s="17"/>
      <c r="Y550" s="208"/>
      <c r="Z550" s="208"/>
      <c r="AA550" s="46"/>
      <c r="AB550" s="17"/>
      <c r="AC550" s="17"/>
      <c r="AD550" s="208"/>
      <c r="AE550" s="208"/>
      <c r="AF550" s="46"/>
      <c r="AG550" s="17"/>
      <c r="AH550" s="17"/>
    </row>
    <row r="551" spans="1:34" ht="12.75">
      <c r="A551" s="8">
        <v>78</v>
      </c>
      <c r="C551" t="s">
        <v>385</v>
      </c>
      <c r="I551" s="84"/>
      <c r="J551" s="46"/>
      <c r="K551" s="17"/>
      <c r="M551" s="4"/>
      <c r="R551" s="84"/>
      <c r="S551" s="46"/>
      <c r="T551" s="17"/>
      <c r="Y551" s="208"/>
      <c r="Z551" s="208"/>
      <c r="AA551" s="46"/>
      <c r="AB551" s="17"/>
      <c r="AC551" s="17"/>
      <c r="AD551" s="208"/>
      <c r="AE551" s="208"/>
      <c r="AF551" s="46"/>
      <c r="AG551" s="17"/>
      <c r="AH551" s="17"/>
    </row>
    <row r="552" spans="2:34" ht="12.75">
      <c r="B552" s="16" t="s">
        <v>1135</v>
      </c>
      <c r="D552" t="s">
        <v>1960</v>
      </c>
      <c r="F552" s="6">
        <v>3000</v>
      </c>
      <c r="H552" s="198">
        <v>0</v>
      </c>
      <c r="I552" s="84"/>
      <c r="J552" s="46"/>
      <c r="K552" s="17"/>
      <c r="M552" s="4"/>
      <c r="O552" s="6">
        <v>3000</v>
      </c>
      <c r="Q552" s="198">
        <v>0</v>
      </c>
      <c r="R552" s="84"/>
      <c r="S552" s="46"/>
      <c r="T552" s="17"/>
      <c r="Y552" s="208"/>
      <c r="Z552" s="208"/>
      <c r="AA552" s="46"/>
      <c r="AB552" s="17"/>
      <c r="AC552" s="17"/>
      <c r="AD552" s="208"/>
      <c r="AE552" s="208"/>
      <c r="AF552" s="46"/>
      <c r="AG552" s="17"/>
      <c r="AH552" s="17"/>
    </row>
    <row r="553" spans="2:34" ht="12.75">
      <c r="B553" s="16" t="s">
        <v>524</v>
      </c>
      <c r="D553" t="s">
        <v>525</v>
      </c>
      <c r="F553" s="6">
        <v>2000</v>
      </c>
      <c r="H553" s="26"/>
      <c r="I553" s="84"/>
      <c r="J553" s="170">
        <v>18</v>
      </c>
      <c r="K553" s="171" t="s">
        <v>526</v>
      </c>
      <c r="L553" s="36"/>
      <c r="M553" s="4"/>
      <c r="O553" s="6">
        <v>2000</v>
      </c>
      <c r="Q553" s="26"/>
      <c r="R553" s="84"/>
      <c r="S553" s="170">
        <v>18</v>
      </c>
      <c r="T553" s="171" t="s">
        <v>526</v>
      </c>
      <c r="Y553" s="208"/>
      <c r="Z553" s="219"/>
      <c r="AA553" s="170"/>
      <c r="AB553" s="171"/>
      <c r="AC553" s="17"/>
      <c r="AD553" s="208"/>
      <c r="AE553" s="219"/>
      <c r="AF553" s="170"/>
      <c r="AG553" s="171"/>
      <c r="AH553" s="17"/>
    </row>
    <row r="554" spans="1:34" ht="12.75">
      <c r="A554" s="71"/>
      <c r="B554" s="53" t="s">
        <v>965</v>
      </c>
      <c r="C554" s="54"/>
      <c r="D554" s="54" t="s">
        <v>1961</v>
      </c>
      <c r="E554" s="54"/>
      <c r="F554" s="55"/>
      <c r="G554" s="56"/>
      <c r="H554" s="55"/>
      <c r="I554" s="152"/>
      <c r="J554" s="161"/>
      <c r="K554" s="154"/>
      <c r="L554" s="36"/>
      <c r="M554" s="4"/>
      <c r="O554" s="55"/>
      <c r="P554" s="56"/>
      <c r="Q554" s="55"/>
      <c r="R554" s="152"/>
      <c r="S554" s="161"/>
      <c r="T554" s="154"/>
      <c r="Y554" s="217"/>
      <c r="Z554" s="217"/>
      <c r="AA554" s="161"/>
      <c r="AB554" s="154"/>
      <c r="AC554" s="17"/>
      <c r="AD554" s="217"/>
      <c r="AE554" s="217"/>
      <c r="AF554" s="161"/>
      <c r="AG554" s="154"/>
      <c r="AH554" s="17"/>
    </row>
    <row r="555" spans="1:34" ht="12.75">
      <c r="A555" s="71"/>
      <c r="B555" s="53" t="s">
        <v>966</v>
      </c>
      <c r="C555" s="54"/>
      <c r="D555" s="54" t="s">
        <v>1962</v>
      </c>
      <c r="E555" s="54"/>
      <c r="F555" s="55"/>
      <c r="G555" s="56"/>
      <c r="H555" s="55"/>
      <c r="I555" s="152"/>
      <c r="J555" s="161"/>
      <c r="K555" s="154"/>
      <c r="L555" s="36"/>
      <c r="M555" s="4"/>
      <c r="O555" s="55"/>
      <c r="P555" s="56"/>
      <c r="Q555" s="55"/>
      <c r="R555" s="152"/>
      <c r="S555" s="161"/>
      <c r="T555" s="154"/>
      <c r="Y555" s="217"/>
      <c r="Z555" s="217"/>
      <c r="AA555" s="161"/>
      <c r="AB555" s="154"/>
      <c r="AC555" s="17"/>
      <c r="AD555" s="217"/>
      <c r="AE555" s="217"/>
      <c r="AF555" s="161"/>
      <c r="AG555" s="154"/>
      <c r="AH555" s="17"/>
    </row>
    <row r="556" spans="1:34" ht="12.75">
      <c r="A556" s="71"/>
      <c r="B556" s="53" t="s">
        <v>967</v>
      </c>
      <c r="C556" s="54"/>
      <c r="D556" s="54" t="s">
        <v>1963</v>
      </c>
      <c r="E556" s="54"/>
      <c r="F556" s="55"/>
      <c r="G556" s="56"/>
      <c r="H556" s="55"/>
      <c r="I556" s="152"/>
      <c r="J556" s="161"/>
      <c r="K556" s="154"/>
      <c r="L556" s="36"/>
      <c r="M556" s="4"/>
      <c r="O556" s="55"/>
      <c r="P556" s="56"/>
      <c r="Q556" s="55"/>
      <c r="R556" s="152"/>
      <c r="S556" s="161"/>
      <c r="T556" s="154"/>
      <c r="Y556" s="217"/>
      <c r="Z556" s="217"/>
      <c r="AA556" s="161"/>
      <c r="AB556" s="154"/>
      <c r="AC556" s="17"/>
      <c r="AD556" s="217"/>
      <c r="AE556" s="217"/>
      <c r="AF556" s="161"/>
      <c r="AG556" s="154"/>
      <c r="AH556" s="17"/>
    </row>
    <row r="557" spans="1:34" ht="12.75">
      <c r="A557" s="71"/>
      <c r="B557" s="53" t="s">
        <v>260</v>
      </c>
      <c r="C557" s="54"/>
      <c r="D557" s="54" t="s">
        <v>1964</v>
      </c>
      <c r="E557" s="54"/>
      <c r="F557" s="55"/>
      <c r="G557" s="56"/>
      <c r="H557" s="55"/>
      <c r="I557" s="152"/>
      <c r="J557" s="161"/>
      <c r="K557" s="154"/>
      <c r="L557" s="36"/>
      <c r="M557" s="4"/>
      <c r="O557" s="55"/>
      <c r="P557" s="56"/>
      <c r="Q557" s="55"/>
      <c r="R557" s="152"/>
      <c r="S557" s="161"/>
      <c r="T557" s="154"/>
      <c r="Y557" s="217"/>
      <c r="Z557" s="217"/>
      <c r="AA557" s="161"/>
      <c r="AB557" s="154"/>
      <c r="AC557" s="17"/>
      <c r="AD557" s="217"/>
      <c r="AE557" s="217"/>
      <c r="AF557" s="161"/>
      <c r="AG557" s="154"/>
      <c r="AH557" s="17"/>
    </row>
    <row r="558" spans="1:34" ht="12.75">
      <c r="A558" s="71"/>
      <c r="B558" s="53" t="s">
        <v>262</v>
      </c>
      <c r="C558" s="54"/>
      <c r="D558" s="54" t="s">
        <v>1965</v>
      </c>
      <c r="E558" s="54"/>
      <c r="F558" s="55"/>
      <c r="G558" s="56"/>
      <c r="H558" s="55"/>
      <c r="I558" s="152"/>
      <c r="J558" s="161"/>
      <c r="K558" s="154"/>
      <c r="L558" s="36"/>
      <c r="M558" s="4"/>
      <c r="O558" s="55"/>
      <c r="P558" s="56"/>
      <c r="Q558" s="55"/>
      <c r="R558" s="152"/>
      <c r="S558" s="161"/>
      <c r="T558" s="154"/>
      <c r="Y558" s="217"/>
      <c r="Z558" s="217"/>
      <c r="AA558" s="161"/>
      <c r="AB558" s="154"/>
      <c r="AC558" s="17"/>
      <c r="AD558" s="217"/>
      <c r="AE558" s="217"/>
      <c r="AF558" s="161"/>
      <c r="AG558" s="154"/>
      <c r="AH558" s="17"/>
    </row>
    <row r="559" spans="1:34" ht="12.75">
      <c r="A559" s="71"/>
      <c r="B559" s="53" t="s">
        <v>1970</v>
      </c>
      <c r="C559" s="54"/>
      <c r="D559" s="54" t="s">
        <v>1966</v>
      </c>
      <c r="E559" s="54"/>
      <c r="F559" s="55"/>
      <c r="G559" s="56"/>
      <c r="H559" s="55"/>
      <c r="I559" s="152"/>
      <c r="J559" s="161"/>
      <c r="K559" s="154"/>
      <c r="L559" s="36"/>
      <c r="M559" s="4"/>
      <c r="O559" s="55"/>
      <c r="P559" s="56"/>
      <c r="Q559" s="55"/>
      <c r="R559" s="152"/>
      <c r="S559" s="161"/>
      <c r="T559" s="154"/>
      <c r="Y559" s="217"/>
      <c r="Z559" s="217"/>
      <c r="AA559" s="161"/>
      <c r="AB559" s="154"/>
      <c r="AC559" s="17"/>
      <c r="AD559" s="217"/>
      <c r="AE559" s="217"/>
      <c r="AF559" s="161"/>
      <c r="AG559" s="154"/>
      <c r="AH559" s="17"/>
    </row>
    <row r="560" spans="1:34" ht="12.75">
      <c r="A560" s="71"/>
      <c r="B560" s="53" t="s">
        <v>1971</v>
      </c>
      <c r="C560" s="54"/>
      <c r="D560" s="54" t="s">
        <v>1967</v>
      </c>
      <c r="E560" s="54"/>
      <c r="F560" s="55"/>
      <c r="G560" s="56"/>
      <c r="H560" s="55"/>
      <c r="I560" s="152"/>
      <c r="J560" s="161"/>
      <c r="K560" s="154"/>
      <c r="L560" s="36"/>
      <c r="M560" s="4"/>
      <c r="O560" s="55"/>
      <c r="P560" s="56"/>
      <c r="Q560" s="55"/>
      <c r="R560" s="152"/>
      <c r="S560" s="161"/>
      <c r="T560" s="154"/>
      <c r="Y560" s="217"/>
      <c r="Z560" s="217"/>
      <c r="AA560" s="161"/>
      <c r="AB560" s="154"/>
      <c r="AC560" s="17"/>
      <c r="AD560" s="217"/>
      <c r="AE560" s="217"/>
      <c r="AF560" s="161"/>
      <c r="AG560" s="154"/>
      <c r="AH560" s="17"/>
    </row>
    <row r="561" spans="1:34" ht="12.75">
      <c r="A561" s="71"/>
      <c r="B561" s="53" t="s">
        <v>1972</v>
      </c>
      <c r="C561" s="54"/>
      <c r="D561" s="54" t="s">
        <v>1968</v>
      </c>
      <c r="E561" s="54"/>
      <c r="F561" s="55"/>
      <c r="G561" s="56"/>
      <c r="H561" s="55"/>
      <c r="I561" s="152"/>
      <c r="J561" s="161"/>
      <c r="K561" s="154"/>
      <c r="L561" s="36"/>
      <c r="M561" s="4"/>
      <c r="O561" s="55"/>
      <c r="P561" s="56"/>
      <c r="Q561" s="55"/>
      <c r="R561" s="152"/>
      <c r="S561" s="161"/>
      <c r="T561" s="154"/>
      <c r="Y561" s="217"/>
      <c r="Z561" s="217"/>
      <c r="AA561" s="161"/>
      <c r="AB561" s="154"/>
      <c r="AC561" s="17"/>
      <c r="AD561" s="217"/>
      <c r="AE561" s="217"/>
      <c r="AF561" s="161"/>
      <c r="AG561" s="154"/>
      <c r="AH561" s="17"/>
    </row>
    <row r="562" spans="3:34" ht="12.75">
      <c r="C562" t="s">
        <v>1973</v>
      </c>
      <c r="I562" s="84"/>
      <c r="J562" s="46"/>
      <c r="K562" s="17"/>
      <c r="M562" s="4"/>
      <c r="R562" s="84"/>
      <c r="S562" s="46"/>
      <c r="T562" s="17"/>
      <c r="Y562" s="208"/>
      <c r="Z562" s="208"/>
      <c r="AA562" s="46"/>
      <c r="AB562" s="17"/>
      <c r="AC562" s="17"/>
      <c r="AD562" s="208"/>
      <c r="AE562" s="208"/>
      <c r="AF562" s="46"/>
      <c r="AG562" s="17"/>
      <c r="AH562" s="17"/>
    </row>
    <row r="563" spans="2:34" ht="12.75">
      <c r="B563" s="16" t="s">
        <v>976</v>
      </c>
      <c r="D563" t="s">
        <v>1960</v>
      </c>
      <c r="F563" s="6">
        <v>0</v>
      </c>
      <c r="H563" s="198">
        <v>0</v>
      </c>
      <c r="I563" s="84"/>
      <c r="J563" s="46"/>
      <c r="K563" s="17"/>
      <c r="M563" s="4"/>
      <c r="O563" s="6">
        <v>0</v>
      </c>
      <c r="Q563" s="198">
        <v>0</v>
      </c>
      <c r="R563" s="84"/>
      <c r="S563" s="46"/>
      <c r="T563" s="17"/>
      <c r="Y563" s="208"/>
      <c r="Z563" s="208"/>
      <c r="AA563" s="46"/>
      <c r="AB563" s="17"/>
      <c r="AC563" s="17"/>
      <c r="AD563" s="208"/>
      <c r="AE563" s="208"/>
      <c r="AF563" s="46"/>
      <c r="AG563" s="17"/>
      <c r="AH563" s="17"/>
    </row>
    <row r="564" spans="2:34" ht="12.75">
      <c r="B564" s="16" t="s">
        <v>527</v>
      </c>
      <c r="D564" t="s">
        <v>525</v>
      </c>
      <c r="F564" s="6">
        <v>0</v>
      </c>
      <c r="H564" s="26"/>
      <c r="I564" s="84"/>
      <c r="J564" s="199">
        <v>0.6</v>
      </c>
      <c r="K564" s="171" t="s">
        <v>526</v>
      </c>
      <c r="M564" s="4"/>
      <c r="O564" s="6">
        <v>0</v>
      </c>
      <c r="Q564" s="26"/>
      <c r="R564" s="84"/>
      <c r="S564" s="199">
        <v>0.6</v>
      </c>
      <c r="T564" s="171" t="s">
        <v>526</v>
      </c>
      <c r="Y564" s="208"/>
      <c r="Z564" s="219"/>
      <c r="AA564" s="170"/>
      <c r="AB564" s="171"/>
      <c r="AC564" s="17"/>
      <c r="AD564" s="208"/>
      <c r="AE564" s="219"/>
      <c r="AF564" s="170"/>
      <c r="AG564" s="171"/>
      <c r="AH564" s="17"/>
    </row>
    <row r="565" spans="1:34" ht="12.75">
      <c r="A565" s="71"/>
      <c r="B565" s="53" t="s">
        <v>218</v>
      </c>
      <c r="C565" s="54"/>
      <c r="D565" s="54" t="s">
        <v>1961</v>
      </c>
      <c r="E565" s="54"/>
      <c r="F565" s="55"/>
      <c r="G565" s="56"/>
      <c r="H565" s="55"/>
      <c r="I565" s="152"/>
      <c r="J565" s="161"/>
      <c r="K565" s="154"/>
      <c r="M565" s="4"/>
      <c r="O565" s="55"/>
      <c r="P565" s="56"/>
      <c r="Q565" s="55"/>
      <c r="R565" s="152"/>
      <c r="S565" s="161"/>
      <c r="T565" s="154"/>
      <c r="Y565" s="217"/>
      <c r="Z565" s="217"/>
      <c r="AA565" s="161"/>
      <c r="AB565" s="154"/>
      <c r="AC565" s="17"/>
      <c r="AD565" s="217"/>
      <c r="AE565" s="217"/>
      <c r="AF565" s="161"/>
      <c r="AG565" s="154"/>
      <c r="AH565" s="17"/>
    </row>
    <row r="566" spans="1:34" ht="12.75">
      <c r="A566" s="71"/>
      <c r="B566" s="53" t="s">
        <v>256</v>
      </c>
      <c r="C566" s="54"/>
      <c r="D566" s="54" t="s">
        <v>1962</v>
      </c>
      <c r="E566" s="54"/>
      <c r="F566" s="55"/>
      <c r="G566" s="56"/>
      <c r="H566" s="55"/>
      <c r="I566" s="152"/>
      <c r="J566" s="161"/>
      <c r="K566" s="154"/>
      <c r="M566" s="4"/>
      <c r="O566" s="55"/>
      <c r="P566" s="56"/>
      <c r="Q566" s="55"/>
      <c r="R566" s="152"/>
      <c r="S566" s="161"/>
      <c r="T566" s="154"/>
      <c r="Y566" s="217"/>
      <c r="Z566" s="217"/>
      <c r="AA566" s="161"/>
      <c r="AB566" s="154"/>
      <c r="AC566" s="17"/>
      <c r="AD566" s="217"/>
      <c r="AE566" s="217"/>
      <c r="AF566" s="161"/>
      <c r="AG566" s="154"/>
      <c r="AH566" s="17"/>
    </row>
    <row r="567" spans="1:34" ht="12.75">
      <c r="A567" s="71"/>
      <c r="B567" s="53" t="s">
        <v>257</v>
      </c>
      <c r="C567" s="54"/>
      <c r="D567" s="54" t="s">
        <v>1963</v>
      </c>
      <c r="E567" s="54"/>
      <c r="F567" s="55"/>
      <c r="G567" s="56"/>
      <c r="H567" s="55"/>
      <c r="I567" s="152"/>
      <c r="J567" s="161"/>
      <c r="K567" s="154"/>
      <c r="M567" s="4"/>
      <c r="O567" s="55"/>
      <c r="P567" s="56"/>
      <c r="Q567" s="55"/>
      <c r="R567" s="152"/>
      <c r="S567" s="161"/>
      <c r="T567" s="154"/>
      <c r="Y567" s="217"/>
      <c r="Z567" s="217"/>
      <c r="AA567" s="161"/>
      <c r="AB567" s="154"/>
      <c r="AC567" s="17"/>
      <c r="AD567" s="217"/>
      <c r="AE567" s="217"/>
      <c r="AF567" s="161"/>
      <c r="AG567" s="154"/>
      <c r="AH567" s="17"/>
    </row>
    <row r="568" spans="1:34" ht="12.75">
      <c r="A568" s="71"/>
      <c r="B568" s="53" t="s">
        <v>261</v>
      </c>
      <c r="C568" s="54"/>
      <c r="D568" s="54" t="s">
        <v>1964</v>
      </c>
      <c r="E568" s="54"/>
      <c r="F568" s="55"/>
      <c r="G568" s="56"/>
      <c r="H568" s="55"/>
      <c r="I568" s="152"/>
      <c r="J568" s="161"/>
      <c r="K568" s="154"/>
      <c r="M568" s="4"/>
      <c r="O568" s="55"/>
      <c r="P568" s="56"/>
      <c r="Q568" s="55"/>
      <c r="R568" s="152"/>
      <c r="S568" s="161"/>
      <c r="T568" s="154"/>
      <c r="Y568" s="217"/>
      <c r="Z568" s="217"/>
      <c r="AA568" s="161"/>
      <c r="AB568" s="154"/>
      <c r="AC568" s="17"/>
      <c r="AD568" s="217"/>
      <c r="AE568" s="217"/>
      <c r="AF568" s="161"/>
      <c r="AG568" s="154"/>
      <c r="AH568" s="17"/>
    </row>
    <row r="569" spans="1:34" ht="12.75">
      <c r="A569" s="71"/>
      <c r="B569" s="53" t="s">
        <v>263</v>
      </c>
      <c r="C569" s="54"/>
      <c r="D569" s="54" t="s">
        <v>1965</v>
      </c>
      <c r="E569" s="54"/>
      <c r="F569" s="55"/>
      <c r="G569" s="56"/>
      <c r="H569" s="55"/>
      <c r="I569" s="152"/>
      <c r="J569" s="161"/>
      <c r="K569" s="154"/>
      <c r="M569" s="4"/>
      <c r="O569" s="55"/>
      <c r="P569" s="56"/>
      <c r="Q569" s="55"/>
      <c r="R569" s="152"/>
      <c r="S569" s="161"/>
      <c r="T569" s="154"/>
      <c r="Y569" s="217"/>
      <c r="Z569" s="217"/>
      <c r="AA569" s="161"/>
      <c r="AB569" s="154"/>
      <c r="AC569" s="17"/>
      <c r="AD569" s="217"/>
      <c r="AE569" s="217"/>
      <c r="AF569" s="161"/>
      <c r="AG569" s="154"/>
      <c r="AH569" s="17"/>
    </row>
    <row r="570" spans="1:34" ht="12.75">
      <c r="A570" s="71"/>
      <c r="B570" s="53" t="s">
        <v>267</v>
      </c>
      <c r="C570" s="54"/>
      <c r="D570" s="54" t="s">
        <v>1966</v>
      </c>
      <c r="E570" s="54"/>
      <c r="F570" s="55"/>
      <c r="G570" s="56"/>
      <c r="H570" s="55"/>
      <c r="I570" s="152"/>
      <c r="J570" s="161"/>
      <c r="K570" s="154"/>
      <c r="M570" s="4"/>
      <c r="O570" s="55"/>
      <c r="P570" s="56"/>
      <c r="Q570" s="55"/>
      <c r="R570" s="152"/>
      <c r="S570" s="161"/>
      <c r="T570" s="154"/>
      <c r="Y570" s="217"/>
      <c r="Z570" s="217"/>
      <c r="AA570" s="161"/>
      <c r="AB570" s="154"/>
      <c r="AC570" s="17"/>
      <c r="AD570" s="217"/>
      <c r="AE570" s="217"/>
      <c r="AF570" s="161"/>
      <c r="AG570" s="154"/>
      <c r="AH570" s="17"/>
    </row>
    <row r="571" spans="1:34" ht="12.75">
      <c r="A571" s="71"/>
      <c r="B571" s="53" t="s">
        <v>258</v>
      </c>
      <c r="C571" s="54"/>
      <c r="D571" s="54" t="s">
        <v>1967</v>
      </c>
      <c r="E571" s="54"/>
      <c r="F571" s="55"/>
      <c r="G571" s="56"/>
      <c r="H571" s="55"/>
      <c r="I571" s="152"/>
      <c r="J571" s="161"/>
      <c r="K571" s="154"/>
      <c r="M571" s="4"/>
      <c r="O571" s="55"/>
      <c r="P571" s="56"/>
      <c r="Q571" s="55"/>
      <c r="R571" s="152"/>
      <c r="S571" s="161"/>
      <c r="T571" s="154"/>
      <c r="Y571" s="217"/>
      <c r="Z571" s="217"/>
      <c r="AA571" s="161"/>
      <c r="AB571" s="154"/>
      <c r="AC571" s="17"/>
      <c r="AD571" s="217"/>
      <c r="AE571" s="217"/>
      <c r="AF571" s="161"/>
      <c r="AG571" s="154"/>
      <c r="AH571" s="17"/>
    </row>
    <row r="572" spans="1:34" ht="12.75">
      <c r="A572" s="71"/>
      <c r="B572" s="53" t="s">
        <v>259</v>
      </c>
      <c r="C572" s="54"/>
      <c r="D572" s="54" t="s">
        <v>1968</v>
      </c>
      <c r="E572" s="54"/>
      <c r="F572" s="55"/>
      <c r="G572" s="56"/>
      <c r="H572" s="55"/>
      <c r="I572" s="152"/>
      <c r="J572" s="161"/>
      <c r="K572" s="154"/>
      <c r="M572" s="4"/>
      <c r="O572" s="55"/>
      <c r="P572" s="56"/>
      <c r="Q572" s="55"/>
      <c r="R572" s="152"/>
      <c r="S572" s="161"/>
      <c r="T572" s="154"/>
      <c r="Y572" s="217"/>
      <c r="Z572" s="217"/>
      <c r="AA572" s="161"/>
      <c r="AB572" s="154"/>
      <c r="AC572" s="17"/>
      <c r="AD572" s="217"/>
      <c r="AE572" s="217"/>
      <c r="AF572" s="161"/>
      <c r="AG572" s="154"/>
      <c r="AH572" s="17"/>
    </row>
    <row r="573" spans="3:34" ht="12.75">
      <c r="C573" t="s">
        <v>528</v>
      </c>
      <c r="I573" s="84"/>
      <c r="J573" s="46"/>
      <c r="K573" s="17"/>
      <c r="M573" s="4"/>
      <c r="R573" s="84"/>
      <c r="S573" s="46"/>
      <c r="T573" s="17"/>
      <c r="Y573" s="208"/>
      <c r="Z573" s="208"/>
      <c r="AA573" s="46"/>
      <c r="AB573" s="17"/>
      <c r="AC573" s="17"/>
      <c r="AD573" s="208"/>
      <c r="AE573" s="208"/>
      <c r="AF573" s="46"/>
      <c r="AG573" s="17"/>
      <c r="AH573" s="17"/>
    </row>
    <row r="574" spans="2:34" ht="12.75">
      <c r="B574" s="16" t="s">
        <v>950</v>
      </c>
      <c r="D574" t="s">
        <v>1960</v>
      </c>
      <c r="F574" s="6">
        <v>3000</v>
      </c>
      <c r="H574" s="198">
        <v>0</v>
      </c>
      <c r="I574" s="84"/>
      <c r="J574" s="46"/>
      <c r="K574" s="17"/>
      <c r="M574" s="4"/>
      <c r="O574" s="6">
        <v>3000</v>
      </c>
      <c r="Q574" s="198">
        <v>0</v>
      </c>
      <c r="R574" s="84"/>
      <c r="S574" s="46"/>
      <c r="T574" s="17"/>
      <c r="Y574" s="208"/>
      <c r="Z574" s="208"/>
      <c r="AA574" s="46"/>
      <c r="AB574" s="17"/>
      <c r="AC574" s="17"/>
      <c r="AD574" s="208"/>
      <c r="AE574" s="208"/>
      <c r="AF574" s="46"/>
      <c r="AG574" s="17"/>
      <c r="AH574" s="17"/>
    </row>
    <row r="575" spans="2:34" ht="12.75">
      <c r="B575" s="16" t="s">
        <v>529</v>
      </c>
      <c r="D575" t="s">
        <v>1969</v>
      </c>
      <c r="F575" s="6">
        <v>4000</v>
      </c>
      <c r="H575" s="26"/>
      <c r="I575" s="84"/>
      <c r="J575" s="170">
        <v>14</v>
      </c>
      <c r="K575" s="171" t="s">
        <v>526</v>
      </c>
      <c r="M575" s="4"/>
      <c r="O575" s="6">
        <v>4000</v>
      </c>
      <c r="Q575" s="26"/>
      <c r="R575" s="84"/>
      <c r="S575" s="170">
        <v>14</v>
      </c>
      <c r="T575" s="171" t="s">
        <v>526</v>
      </c>
      <c r="Y575" s="208"/>
      <c r="Z575" s="219"/>
      <c r="AA575" s="170"/>
      <c r="AB575" s="171"/>
      <c r="AC575" s="17"/>
      <c r="AD575" s="208"/>
      <c r="AE575" s="219"/>
      <c r="AF575" s="170"/>
      <c r="AG575" s="171"/>
      <c r="AH575" s="17"/>
    </row>
    <row r="576" spans="1:34" ht="12.75">
      <c r="A576" s="71"/>
      <c r="B576" s="53" t="s">
        <v>196</v>
      </c>
      <c r="C576" s="54"/>
      <c r="D576" s="54" t="s">
        <v>1961</v>
      </c>
      <c r="E576" s="54"/>
      <c r="F576" s="55"/>
      <c r="G576" s="56"/>
      <c r="H576" s="55"/>
      <c r="I576" s="152"/>
      <c r="J576" s="161"/>
      <c r="K576" s="154"/>
      <c r="M576" s="4"/>
      <c r="O576" s="55"/>
      <c r="P576" s="56"/>
      <c r="Q576" s="55"/>
      <c r="R576" s="152"/>
      <c r="S576" s="161"/>
      <c r="T576" s="154"/>
      <c r="Y576" s="217"/>
      <c r="Z576" s="217"/>
      <c r="AA576" s="161"/>
      <c r="AB576" s="154"/>
      <c r="AC576" s="17"/>
      <c r="AD576" s="217"/>
      <c r="AE576" s="217"/>
      <c r="AF576" s="161"/>
      <c r="AG576" s="154"/>
      <c r="AH576" s="17"/>
    </row>
    <row r="577" spans="1:34" ht="12.75">
      <c r="A577" s="71"/>
      <c r="B577" s="53" t="s">
        <v>1459</v>
      </c>
      <c r="C577" s="54"/>
      <c r="D577" s="54" t="s">
        <v>1962</v>
      </c>
      <c r="E577" s="54"/>
      <c r="F577" s="55"/>
      <c r="G577" s="56"/>
      <c r="H577" s="55"/>
      <c r="I577" s="152"/>
      <c r="J577" s="161"/>
      <c r="K577" s="154"/>
      <c r="M577" s="4"/>
      <c r="O577" s="55"/>
      <c r="P577" s="56"/>
      <c r="Q577" s="55"/>
      <c r="R577" s="152"/>
      <c r="S577" s="161"/>
      <c r="T577" s="154"/>
      <c r="Y577" s="217"/>
      <c r="Z577" s="217"/>
      <c r="AA577" s="161"/>
      <c r="AB577" s="154"/>
      <c r="AC577" s="17"/>
      <c r="AD577" s="217"/>
      <c r="AE577" s="217"/>
      <c r="AF577" s="161"/>
      <c r="AG577" s="154"/>
      <c r="AH577" s="17"/>
    </row>
    <row r="578" spans="1:34" ht="12.75">
      <c r="A578" s="71"/>
      <c r="B578" s="53" t="s">
        <v>1733</v>
      </c>
      <c r="C578" s="54"/>
      <c r="D578" s="54" t="s">
        <v>1963</v>
      </c>
      <c r="E578" s="54"/>
      <c r="F578" s="55"/>
      <c r="G578" s="56"/>
      <c r="H578" s="55"/>
      <c r="I578" s="152"/>
      <c r="J578" s="161"/>
      <c r="K578" s="154"/>
      <c r="M578" s="4"/>
      <c r="O578" s="55"/>
      <c r="P578" s="56"/>
      <c r="Q578" s="55"/>
      <c r="R578" s="152"/>
      <c r="S578" s="161"/>
      <c r="T578" s="154"/>
      <c r="Y578" s="217"/>
      <c r="Z578" s="217"/>
      <c r="AA578" s="161"/>
      <c r="AB578" s="154"/>
      <c r="AC578" s="17"/>
      <c r="AD578" s="217"/>
      <c r="AE578" s="217"/>
      <c r="AF578" s="161"/>
      <c r="AG578" s="154"/>
      <c r="AH578" s="17"/>
    </row>
    <row r="579" spans="1:34" ht="12.75">
      <c r="A579" s="71"/>
      <c r="B579" s="53" t="s">
        <v>1742</v>
      </c>
      <c r="C579" s="54"/>
      <c r="D579" s="54" t="s">
        <v>1964</v>
      </c>
      <c r="E579" s="54"/>
      <c r="F579" s="55"/>
      <c r="G579" s="56"/>
      <c r="H579" s="55"/>
      <c r="I579" s="152"/>
      <c r="J579" s="161"/>
      <c r="K579" s="154"/>
      <c r="M579" s="4"/>
      <c r="O579" s="55"/>
      <c r="P579" s="56"/>
      <c r="Q579" s="55"/>
      <c r="R579" s="152"/>
      <c r="S579" s="161"/>
      <c r="T579" s="154"/>
      <c r="Y579" s="217"/>
      <c r="Z579" s="217"/>
      <c r="AA579" s="161"/>
      <c r="AB579" s="154"/>
      <c r="AC579" s="17"/>
      <c r="AD579" s="217"/>
      <c r="AE579" s="217"/>
      <c r="AF579" s="161"/>
      <c r="AG579" s="154"/>
      <c r="AH579" s="17"/>
    </row>
    <row r="580" spans="1:34" ht="12.75">
      <c r="A580" s="71"/>
      <c r="B580" s="53" t="s">
        <v>1743</v>
      </c>
      <c r="C580" s="54"/>
      <c r="D580" s="54" t="s">
        <v>1965</v>
      </c>
      <c r="E580" s="54"/>
      <c r="F580" s="55"/>
      <c r="G580" s="56"/>
      <c r="H580" s="55"/>
      <c r="I580" s="152"/>
      <c r="J580" s="161"/>
      <c r="K580" s="154"/>
      <c r="M580" s="4"/>
      <c r="O580" s="55"/>
      <c r="P580" s="56"/>
      <c r="Q580" s="55"/>
      <c r="R580" s="152"/>
      <c r="S580" s="161"/>
      <c r="T580" s="154"/>
      <c r="Y580" s="217"/>
      <c r="Z580" s="217"/>
      <c r="AA580" s="161"/>
      <c r="AB580" s="154"/>
      <c r="AC580" s="17"/>
      <c r="AD580" s="217"/>
      <c r="AE580" s="217"/>
      <c r="AF580" s="161"/>
      <c r="AG580" s="154"/>
      <c r="AH580" s="17"/>
    </row>
    <row r="581" spans="1:34" ht="12.75">
      <c r="A581" s="71"/>
      <c r="B581" s="53" t="s">
        <v>1744</v>
      </c>
      <c r="C581" s="54"/>
      <c r="D581" s="54" t="s">
        <v>1966</v>
      </c>
      <c r="E581" s="54"/>
      <c r="F581" s="55"/>
      <c r="G581" s="56"/>
      <c r="H581" s="55"/>
      <c r="I581" s="152"/>
      <c r="J581" s="161"/>
      <c r="K581" s="154"/>
      <c r="M581" s="4"/>
      <c r="O581" s="55"/>
      <c r="P581" s="56"/>
      <c r="Q581" s="55"/>
      <c r="R581" s="152"/>
      <c r="S581" s="161"/>
      <c r="T581" s="154"/>
      <c r="Y581" s="217"/>
      <c r="Z581" s="217"/>
      <c r="AA581" s="161"/>
      <c r="AB581" s="154"/>
      <c r="AC581" s="17"/>
      <c r="AD581" s="217"/>
      <c r="AE581" s="217"/>
      <c r="AF581" s="161"/>
      <c r="AG581" s="154"/>
      <c r="AH581" s="17"/>
    </row>
    <row r="582" spans="1:34" ht="12.75">
      <c r="A582" s="71"/>
      <c r="B582" s="53" t="s">
        <v>1974</v>
      </c>
      <c r="C582" s="54"/>
      <c r="D582" s="54" t="s">
        <v>1967</v>
      </c>
      <c r="E582" s="54"/>
      <c r="F582" s="55"/>
      <c r="G582" s="56"/>
      <c r="H582" s="55"/>
      <c r="I582" s="152"/>
      <c r="J582" s="161"/>
      <c r="K582" s="154"/>
      <c r="M582" s="4"/>
      <c r="O582" s="55"/>
      <c r="P582" s="56"/>
      <c r="Q582" s="55"/>
      <c r="R582" s="152"/>
      <c r="S582" s="161"/>
      <c r="T582" s="154"/>
      <c r="Y582" s="217"/>
      <c r="Z582" s="217"/>
      <c r="AA582" s="161"/>
      <c r="AB582" s="154"/>
      <c r="AC582" s="17"/>
      <c r="AD582" s="217"/>
      <c r="AE582" s="217"/>
      <c r="AF582" s="161"/>
      <c r="AG582" s="154"/>
      <c r="AH582" s="17"/>
    </row>
    <row r="583" spans="1:34" ht="12.75">
      <c r="A583" s="71"/>
      <c r="B583" s="53" t="s">
        <v>1975</v>
      </c>
      <c r="C583" s="54"/>
      <c r="D583" s="54" t="s">
        <v>1968</v>
      </c>
      <c r="E583" s="54"/>
      <c r="F583" s="55"/>
      <c r="G583" s="56"/>
      <c r="H583" s="55"/>
      <c r="I583" s="152"/>
      <c r="J583" s="161"/>
      <c r="K583" s="154"/>
      <c r="M583" s="4"/>
      <c r="O583" s="55"/>
      <c r="P583" s="56"/>
      <c r="Q583" s="55"/>
      <c r="R583" s="152"/>
      <c r="S583" s="161"/>
      <c r="T583" s="154"/>
      <c r="Y583" s="217"/>
      <c r="Z583" s="217"/>
      <c r="AA583" s="161"/>
      <c r="AB583" s="154"/>
      <c r="AC583" s="17"/>
      <c r="AD583" s="217"/>
      <c r="AE583" s="217"/>
      <c r="AF583" s="161"/>
      <c r="AG583" s="154"/>
      <c r="AH583" s="17"/>
    </row>
    <row r="584" spans="2:34" ht="12.75">
      <c r="B584" s="16" t="s">
        <v>1142</v>
      </c>
      <c r="C584" t="s">
        <v>530</v>
      </c>
      <c r="F584" s="187">
        <v>0</v>
      </c>
      <c r="H584" s="187">
        <v>0</v>
      </c>
      <c r="I584" s="84"/>
      <c r="J584" s="46"/>
      <c r="K584" s="17"/>
      <c r="M584" s="4"/>
      <c r="O584" s="187">
        <v>0</v>
      </c>
      <c r="Q584" s="187">
        <v>0</v>
      </c>
      <c r="R584" s="84"/>
      <c r="S584" s="46"/>
      <c r="T584" s="17"/>
      <c r="Y584" s="208"/>
      <c r="Z584" s="208"/>
      <c r="AA584" s="46"/>
      <c r="AB584" s="17"/>
      <c r="AC584" s="17"/>
      <c r="AD584" s="208"/>
      <c r="AE584" s="208"/>
      <c r="AF584" s="46"/>
      <c r="AG584" s="17"/>
      <c r="AH584" s="17"/>
    </row>
    <row r="585" spans="3:34" ht="12.75">
      <c r="C585" s="1" t="s">
        <v>1976</v>
      </c>
      <c r="G585" s="57">
        <f>SUM(F552:F584)</f>
        <v>12000</v>
      </c>
      <c r="I585" s="84"/>
      <c r="J585" s="46"/>
      <c r="K585" s="17"/>
      <c r="M585" s="4"/>
      <c r="P585" s="57">
        <f>SUM(O552:O584)</f>
        <v>12000</v>
      </c>
      <c r="R585" s="256">
        <f>SUM(Q552:Q584)</f>
        <v>0</v>
      </c>
      <c r="S585" s="46"/>
      <c r="T585" s="17"/>
      <c r="Y585" s="208"/>
      <c r="Z585" s="208"/>
      <c r="AA585" s="46"/>
      <c r="AB585" s="17"/>
      <c r="AC585" s="17"/>
      <c r="AD585" s="208"/>
      <c r="AE585" s="208"/>
      <c r="AF585" s="46"/>
      <c r="AG585" s="17"/>
      <c r="AH585" s="17"/>
    </row>
    <row r="586" spans="3:34" ht="12.75">
      <c r="C586" s="15" t="s">
        <v>1977</v>
      </c>
      <c r="G586" s="58">
        <f>SUM(F412:F585)</f>
        <v>14276000</v>
      </c>
      <c r="I586" s="59"/>
      <c r="J586" s="46"/>
      <c r="K586" s="17"/>
      <c r="M586" s="4"/>
      <c r="P586" s="58">
        <f>SUM(O412:O585)</f>
        <v>13768000</v>
      </c>
      <c r="R586" s="58">
        <f>SUM(Q412:Q585)</f>
        <v>12827148.575</v>
      </c>
      <c r="S586" s="46"/>
      <c r="T586" s="17"/>
      <c r="Y586" s="208"/>
      <c r="Z586" s="208"/>
      <c r="AA586" s="46"/>
      <c r="AB586" s="17"/>
      <c r="AC586" s="17"/>
      <c r="AD586" s="208"/>
      <c r="AE586" s="208"/>
      <c r="AF586" s="46"/>
      <c r="AG586" s="17"/>
      <c r="AH586" s="17"/>
    </row>
    <row r="587" spans="2:34" ht="12.75">
      <c r="B587" s="15" t="s">
        <v>776</v>
      </c>
      <c r="I587" s="84"/>
      <c r="J587" s="46"/>
      <c r="K587" s="17"/>
      <c r="M587" s="4"/>
      <c r="R587" s="84"/>
      <c r="S587" s="46"/>
      <c r="T587" s="17"/>
      <c r="Y587" s="208"/>
      <c r="Z587" s="208"/>
      <c r="AA587" s="46"/>
      <c r="AB587" s="17"/>
      <c r="AC587" s="17"/>
      <c r="AD587" s="208"/>
      <c r="AE587" s="208"/>
      <c r="AF587" s="46"/>
      <c r="AG587" s="17"/>
      <c r="AH587" s="17"/>
    </row>
    <row r="588" spans="1:34" ht="12.75">
      <c r="A588" s="8">
        <v>79</v>
      </c>
      <c r="B588" s="16" t="s">
        <v>1981</v>
      </c>
      <c r="C588" t="s">
        <v>1978</v>
      </c>
      <c r="F588" s="6">
        <f>O588+Y588+AD588</f>
        <v>47281000</v>
      </c>
      <c r="H588" s="6">
        <f>Q588+Z588+AE588</f>
        <v>60711000</v>
      </c>
      <c r="I588" s="84"/>
      <c r="J588" s="46"/>
      <c r="K588" s="17"/>
      <c r="M588" s="4"/>
      <c r="O588" s="6">
        <v>45823000</v>
      </c>
      <c r="Q588" s="6">
        <v>57930000</v>
      </c>
      <c r="R588" s="84"/>
      <c r="S588" s="46"/>
      <c r="T588" s="17"/>
      <c r="Y588" s="208">
        <v>1454000</v>
      </c>
      <c r="Z588" s="208">
        <v>2769000</v>
      </c>
      <c r="AA588" s="46"/>
      <c r="AB588" s="17"/>
      <c r="AC588" s="17"/>
      <c r="AD588" s="208">
        <v>4000</v>
      </c>
      <c r="AE588" s="208">
        <v>12000</v>
      </c>
      <c r="AF588" s="46"/>
      <c r="AG588" s="17"/>
      <c r="AH588" s="17"/>
    </row>
    <row r="589" spans="2:34" ht="12.75">
      <c r="B589" s="16" t="s">
        <v>1982</v>
      </c>
      <c r="C589" t="s">
        <v>1979</v>
      </c>
      <c r="F589" s="6">
        <v>478000</v>
      </c>
      <c r="H589" s="6">
        <v>543000</v>
      </c>
      <c r="I589" s="84"/>
      <c r="J589" s="46"/>
      <c r="K589" s="17"/>
      <c r="M589" s="4"/>
      <c r="O589" s="6">
        <v>478000</v>
      </c>
      <c r="Q589" s="6">
        <v>543000</v>
      </c>
      <c r="R589" s="84"/>
      <c r="S589" s="46"/>
      <c r="T589" s="17"/>
      <c r="Y589" s="208"/>
      <c r="Z589" s="208"/>
      <c r="AA589" s="46"/>
      <c r="AB589" s="17"/>
      <c r="AC589" s="17"/>
      <c r="AD589" s="208"/>
      <c r="AE589" s="208"/>
      <c r="AF589" s="46"/>
      <c r="AG589" s="17"/>
      <c r="AH589" s="17"/>
    </row>
    <row r="590" spans="2:34" ht="12.75">
      <c r="B590" s="16">
        <v>2</v>
      </c>
      <c r="C590" t="s">
        <v>1980</v>
      </c>
      <c r="F590" s="6">
        <v>950000</v>
      </c>
      <c r="H590" s="6">
        <v>1055000</v>
      </c>
      <c r="I590" s="84"/>
      <c r="J590" s="46"/>
      <c r="K590" s="17"/>
      <c r="M590" s="4"/>
      <c r="O590" s="6">
        <v>950000</v>
      </c>
      <c r="Q590" s="6">
        <v>1055000</v>
      </c>
      <c r="R590" s="84"/>
      <c r="S590" s="46"/>
      <c r="T590" s="17"/>
      <c r="Y590" s="208"/>
      <c r="Z590" s="208"/>
      <c r="AA590" s="46"/>
      <c r="AB590" s="17"/>
      <c r="AC590" s="17"/>
      <c r="AD590" s="208"/>
      <c r="AE590" s="208"/>
      <c r="AF590" s="46"/>
      <c r="AG590" s="17"/>
      <c r="AH590" s="17"/>
    </row>
    <row r="591" spans="1:34" ht="12.75">
      <c r="A591" s="8">
        <v>80</v>
      </c>
      <c r="C591" t="s">
        <v>1983</v>
      </c>
      <c r="F591" s="6">
        <v>182000</v>
      </c>
      <c r="H591" s="6">
        <v>81000</v>
      </c>
      <c r="I591" s="84"/>
      <c r="J591" s="46"/>
      <c r="K591" s="17"/>
      <c r="M591" s="4"/>
      <c r="O591" s="6">
        <v>182000</v>
      </c>
      <c r="Q591" s="6">
        <v>81000</v>
      </c>
      <c r="R591" s="84"/>
      <c r="S591" s="46"/>
      <c r="T591" s="17"/>
      <c r="Y591" s="208"/>
      <c r="Z591" s="208"/>
      <c r="AA591" s="46"/>
      <c r="AB591" s="17"/>
      <c r="AC591" s="17"/>
      <c r="AD591" s="208"/>
      <c r="AE591" s="208"/>
      <c r="AF591" s="46"/>
      <c r="AG591" s="17"/>
      <c r="AH591" s="17"/>
    </row>
    <row r="592" spans="1:34" ht="12.75">
      <c r="A592" s="8">
        <v>81</v>
      </c>
      <c r="B592" s="16" t="s">
        <v>1216</v>
      </c>
      <c r="C592" t="s">
        <v>225</v>
      </c>
      <c r="F592" s="6">
        <v>31000</v>
      </c>
      <c r="H592" s="6">
        <v>5400</v>
      </c>
      <c r="I592" s="84"/>
      <c r="J592" s="46"/>
      <c r="K592" s="17"/>
      <c r="M592" s="4"/>
      <c r="O592" s="6">
        <v>31000</v>
      </c>
      <c r="Q592" s="6">
        <v>5400</v>
      </c>
      <c r="R592" s="84"/>
      <c r="S592" s="46"/>
      <c r="T592" s="17"/>
      <c r="Y592" s="208"/>
      <c r="Z592" s="208"/>
      <c r="AA592" s="46"/>
      <c r="AB592" s="17"/>
      <c r="AC592" s="17"/>
      <c r="AD592" s="208"/>
      <c r="AE592" s="208"/>
      <c r="AF592" s="46"/>
      <c r="AG592" s="17"/>
      <c r="AH592" s="17"/>
    </row>
    <row r="593" spans="2:34" ht="12.75">
      <c r="B593" s="16" t="s">
        <v>1217</v>
      </c>
      <c r="C593" t="s">
        <v>1984</v>
      </c>
      <c r="F593" s="6">
        <v>585000</v>
      </c>
      <c r="H593" s="6">
        <v>89000</v>
      </c>
      <c r="I593" s="84"/>
      <c r="J593" s="46"/>
      <c r="K593" s="17"/>
      <c r="M593" s="4"/>
      <c r="O593" s="6">
        <v>585000</v>
      </c>
      <c r="Q593" s="6">
        <v>89000</v>
      </c>
      <c r="R593" s="84"/>
      <c r="S593" s="46"/>
      <c r="T593" s="17"/>
      <c r="Y593" s="208"/>
      <c r="Z593" s="208"/>
      <c r="AA593" s="46"/>
      <c r="AB593" s="17"/>
      <c r="AC593" s="17"/>
      <c r="AD593" s="208"/>
      <c r="AE593" s="208"/>
      <c r="AF593" s="46"/>
      <c r="AG593" s="17"/>
      <c r="AH593" s="17"/>
    </row>
    <row r="594" spans="2:34" ht="12.75">
      <c r="B594" s="16" t="s">
        <v>1227</v>
      </c>
      <c r="C594" t="s">
        <v>1985</v>
      </c>
      <c r="F594" s="6">
        <v>594000</v>
      </c>
      <c r="H594" s="6">
        <v>128000</v>
      </c>
      <c r="I594" s="84"/>
      <c r="J594" s="46"/>
      <c r="K594" s="17"/>
      <c r="M594" s="4"/>
      <c r="O594" s="6">
        <v>594000</v>
      </c>
      <c r="Q594" s="6">
        <v>128000</v>
      </c>
      <c r="R594" s="84"/>
      <c r="S594" s="46"/>
      <c r="T594" s="17"/>
      <c r="Y594" s="208"/>
      <c r="Z594" s="208"/>
      <c r="AA594" s="46"/>
      <c r="AB594" s="17"/>
      <c r="AC594" s="17"/>
      <c r="AD594" s="208"/>
      <c r="AE594" s="208"/>
      <c r="AF594" s="46"/>
      <c r="AG594" s="17"/>
      <c r="AH594" s="17"/>
    </row>
    <row r="595" spans="2:34" ht="12.75">
      <c r="B595" s="16" t="s">
        <v>824</v>
      </c>
      <c r="C595" t="s">
        <v>1986</v>
      </c>
      <c r="F595" s="6">
        <v>0</v>
      </c>
      <c r="H595" s="198">
        <v>0</v>
      </c>
      <c r="I595" s="84"/>
      <c r="J595" s="46"/>
      <c r="K595" s="17"/>
      <c r="M595" s="4"/>
      <c r="O595" s="6">
        <v>0</v>
      </c>
      <c r="Q595" s="198">
        <v>0</v>
      </c>
      <c r="R595" s="84"/>
      <c r="S595" s="46"/>
      <c r="T595" s="17"/>
      <c r="Y595" s="208"/>
      <c r="Z595" s="208"/>
      <c r="AA595" s="46"/>
      <c r="AB595" s="17"/>
      <c r="AC595" s="17"/>
      <c r="AD595" s="208"/>
      <c r="AE595" s="208"/>
      <c r="AF595" s="46"/>
      <c r="AG595" s="17"/>
      <c r="AH595" s="17"/>
    </row>
    <row r="596" spans="1:34" ht="12.75">
      <c r="A596" s="8">
        <v>82</v>
      </c>
      <c r="B596" s="16" t="s">
        <v>1216</v>
      </c>
      <c r="C596" t="s">
        <v>777</v>
      </c>
      <c r="F596" s="6">
        <f>O596+Y596+AD596</f>
        <v>14394000</v>
      </c>
      <c r="H596" s="6">
        <f>Q596+Z596+AE596</f>
        <v>2272000</v>
      </c>
      <c r="I596" s="84"/>
      <c r="J596" s="46"/>
      <c r="K596" s="17"/>
      <c r="M596" s="4"/>
      <c r="O596" s="6">
        <v>10179000</v>
      </c>
      <c r="Q596" s="6">
        <v>1608000</v>
      </c>
      <c r="R596" s="84"/>
      <c r="S596" s="46"/>
      <c r="T596" s="17"/>
      <c r="Y596" s="208">
        <v>4215000</v>
      </c>
      <c r="Z596" s="208">
        <v>664000</v>
      </c>
      <c r="AA596" s="46"/>
      <c r="AB596" s="17"/>
      <c r="AC596" s="17"/>
      <c r="AD596" s="229">
        <v>0</v>
      </c>
      <c r="AE596" s="229">
        <v>0</v>
      </c>
      <c r="AF596" s="46"/>
      <c r="AG596" s="17"/>
      <c r="AH596" s="17"/>
    </row>
    <row r="597" spans="2:34" ht="12.75">
      <c r="B597" s="16" t="s">
        <v>1217</v>
      </c>
      <c r="C597" t="s">
        <v>1987</v>
      </c>
      <c r="F597" s="6">
        <v>6000</v>
      </c>
      <c r="H597" s="6">
        <v>1100</v>
      </c>
      <c r="I597" s="84"/>
      <c r="J597" s="46"/>
      <c r="K597" s="17"/>
      <c r="M597" s="4"/>
      <c r="O597" s="6">
        <v>6000</v>
      </c>
      <c r="Q597" s="6">
        <v>1100</v>
      </c>
      <c r="R597" s="84"/>
      <c r="S597" s="46"/>
      <c r="T597" s="17"/>
      <c r="Y597" s="208"/>
      <c r="Z597" s="208"/>
      <c r="AA597" s="46"/>
      <c r="AB597" s="17"/>
      <c r="AC597" s="17"/>
      <c r="AD597" s="208"/>
      <c r="AE597" s="208"/>
      <c r="AF597" s="46"/>
      <c r="AG597" s="17"/>
      <c r="AH597" s="17"/>
    </row>
    <row r="598" spans="2:34" ht="12.75">
      <c r="B598" s="16" t="s">
        <v>1227</v>
      </c>
      <c r="C598" s="18" t="s">
        <v>778</v>
      </c>
      <c r="F598" s="6">
        <v>4000</v>
      </c>
      <c r="H598" s="6">
        <v>200</v>
      </c>
      <c r="I598" s="84"/>
      <c r="J598" s="46"/>
      <c r="K598" s="17"/>
      <c r="M598" s="4"/>
      <c r="O598" s="6">
        <v>4000</v>
      </c>
      <c r="Q598" s="6">
        <v>200</v>
      </c>
      <c r="R598" s="84"/>
      <c r="S598" s="46"/>
      <c r="T598" s="17"/>
      <c r="Y598" s="208"/>
      <c r="Z598" s="208"/>
      <c r="AA598" s="46"/>
      <c r="AB598" s="17"/>
      <c r="AC598" s="17"/>
      <c r="AD598" s="208"/>
      <c r="AE598" s="208"/>
      <c r="AF598" s="46"/>
      <c r="AG598" s="17"/>
      <c r="AH598" s="17"/>
    </row>
    <row r="599" spans="1:34" ht="12.75">
      <c r="A599" s="8">
        <v>83</v>
      </c>
      <c r="B599" s="16">
        <v>1</v>
      </c>
      <c r="C599" t="s">
        <v>1988</v>
      </c>
      <c r="F599" s="6">
        <v>0</v>
      </c>
      <c r="H599" s="198">
        <v>0</v>
      </c>
      <c r="I599" s="84"/>
      <c r="J599" s="46"/>
      <c r="K599" s="17"/>
      <c r="M599" s="4"/>
      <c r="O599" s="6">
        <v>0</v>
      </c>
      <c r="Q599" s="198">
        <v>0</v>
      </c>
      <c r="R599" s="84"/>
      <c r="S599" s="46"/>
      <c r="T599" s="17"/>
      <c r="Y599" s="208"/>
      <c r="Z599" s="208"/>
      <c r="AA599" s="46"/>
      <c r="AB599" s="17"/>
      <c r="AC599" s="17"/>
      <c r="AD599" s="208"/>
      <c r="AE599" s="208"/>
      <c r="AF599" s="46"/>
      <c r="AG599" s="17"/>
      <c r="AH599" s="17"/>
    </row>
    <row r="600" spans="2:34" ht="12.75">
      <c r="B600" s="16">
        <v>2</v>
      </c>
      <c r="D600" t="s">
        <v>1989</v>
      </c>
      <c r="F600" s="187">
        <v>0</v>
      </c>
      <c r="H600" s="187">
        <v>0</v>
      </c>
      <c r="I600" s="84"/>
      <c r="J600" s="46"/>
      <c r="K600" s="17"/>
      <c r="M600" s="4"/>
      <c r="O600" s="187">
        <v>0</v>
      </c>
      <c r="Q600" s="187">
        <v>0</v>
      </c>
      <c r="R600" s="84"/>
      <c r="S600" s="46"/>
      <c r="T600" s="17"/>
      <c r="Y600" s="208"/>
      <c r="Z600" s="208"/>
      <c r="AA600" s="46"/>
      <c r="AB600" s="17"/>
      <c r="AC600" s="17"/>
      <c r="AD600" s="208"/>
      <c r="AE600" s="208"/>
      <c r="AF600" s="46"/>
      <c r="AG600" s="17"/>
      <c r="AH600" s="17"/>
    </row>
    <row r="601" spans="2:34" ht="12.75">
      <c r="B601" s="16">
        <v>3</v>
      </c>
      <c r="C601" t="s">
        <v>1990</v>
      </c>
      <c r="F601" s="6">
        <v>737000</v>
      </c>
      <c r="H601" s="6">
        <v>343000</v>
      </c>
      <c r="I601" s="84"/>
      <c r="J601" s="46"/>
      <c r="K601" s="17"/>
      <c r="M601" s="4"/>
      <c r="O601" s="6">
        <v>737000</v>
      </c>
      <c r="Q601" s="6">
        <v>343000</v>
      </c>
      <c r="R601" s="84"/>
      <c r="S601" s="46"/>
      <c r="T601" s="17"/>
      <c r="Y601" s="208"/>
      <c r="Z601" s="208"/>
      <c r="AA601" s="46"/>
      <c r="AB601" s="17"/>
      <c r="AC601" s="17"/>
      <c r="AD601" s="208"/>
      <c r="AE601" s="208"/>
      <c r="AF601" s="46"/>
      <c r="AG601" s="17"/>
      <c r="AH601" s="17"/>
    </row>
    <row r="602" spans="2:34" ht="12.75">
      <c r="B602" s="16" t="s">
        <v>531</v>
      </c>
      <c r="C602" t="s">
        <v>532</v>
      </c>
      <c r="F602" s="6">
        <v>0</v>
      </c>
      <c r="H602" s="198">
        <v>0</v>
      </c>
      <c r="I602" s="84"/>
      <c r="J602" s="46"/>
      <c r="K602" s="17"/>
      <c r="M602" s="4"/>
      <c r="O602" s="6">
        <v>0</v>
      </c>
      <c r="Q602" s="198">
        <v>0</v>
      </c>
      <c r="R602" s="84"/>
      <c r="S602" s="46"/>
      <c r="T602" s="17"/>
      <c r="Y602" s="208"/>
      <c r="Z602" s="208"/>
      <c r="AA602" s="46"/>
      <c r="AB602" s="17"/>
      <c r="AC602" s="17"/>
      <c r="AD602" s="208"/>
      <c r="AE602" s="208"/>
      <c r="AF602" s="46"/>
      <c r="AG602" s="17"/>
      <c r="AH602" s="17"/>
    </row>
    <row r="603" spans="1:34" ht="12.75">
      <c r="A603" s="8">
        <v>84</v>
      </c>
      <c r="C603" t="s">
        <v>1991</v>
      </c>
      <c r="F603" s="6">
        <v>60000</v>
      </c>
      <c r="H603" s="6">
        <v>76000</v>
      </c>
      <c r="I603" s="84"/>
      <c r="J603" s="46"/>
      <c r="K603" s="17"/>
      <c r="M603" s="4"/>
      <c r="O603" s="6">
        <v>60000</v>
      </c>
      <c r="Q603" s="6">
        <v>76000</v>
      </c>
      <c r="R603" s="84"/>
      <c r="S603" s="46"/>
      <c r="T603" s="17"/>
      <c r="Y603" s="208"/>
      <c r="Z603" s="208"/>
      <c r="AA603" s="46"/>
      <c r="AB603" s="17"/>
      <c r="AC603" s="17"/>
      <c r="AD603" s="208"/>
      <c r="AE603" s="208"/>
      <c r="AF603" s="46"/>
      <c r="AG603" s="17"/>
      <c r="AH603" s="17"/>
    </row>
    <row r="604" spans="1:34" ht="12.75">
      <c r="A604" s="8">
        <v>85</v>
      </c>
      <c r="B604" s="16" t="s">
        <v>1216</v>
      </c>
      <c r="C604" t="s">
        <v>1992</v>
      </c>
      <c r="F604" s="6">
        <f>O604+Y604+AD604</f>
        <v>97000</v>
      </c>
      <c r="H604" s="6">
        <f>Q604+Z604+AE604</f>
        <v>45000</v>
      </c>
      <c r="I604" s="84"/>
      <c r="J604" s="46"/>
      <c r="K604" s="17"/>
      <c r="M604" s="4"/>
      <c r="O604" s="6">
        <v>67000</v>
      </c>
      <c r="Q604" s="6">
        <v>30000</v>
      </c>
      <c r="R604" s="84"/>
      <c r="S604" s="46"/>
      <c r="T604" s="17"/>
      <c r="Y604" s="208">
        <v>30000</v>
      </c>
      <c r="Z604" s="208">
        <v>15000</v>
      </c>
      <c r="AA604" s="46"/>
      <c r="AB604" s="17"/>
      <c r="AC604" s="17"/>
      <c r="AD604" s="208"/>
      <c r="AE604" s="208"/>
      <c r="AF604" s="46"/>
      <c r="AG604" s="17"/>
      <c r="AH604" s="17"/>
    </row>
    <row r="605" spans="2:34" ht="12.75">
      <c r="B605" s="16" t="s">
        <v>1217</v>
      </c>
      <c r="C605" t="s">
        <v>2095</v>
      </c>
      <c r="F605" s="6">
        <v>1530000</v>
      </c>
      <c r="H605" s="6">
        <v>205000</v>
      </c>
      <c r="I605" s="84"/>
      <c r="J605" s="46"/>
      <c r="K605" s="17"/>
      <c r="M605" s="4"/>
      <c r="O605" s="6">
        <v>1530000</v>
      </c>
      <c r="Q605" s="6">
        <v>205000</v>
      </c>
      <c r="R605" s="84"/>
      <c r="S605" s="46"/>
      <c r="T605" s="17"/>
      <c r="Y605" s="208"/>
      <c r="Z605" s="208"/>
      <c r="AA605" s="46"/>
      <c r="AB605" s="17"/>
      <c r="AC605" s="17"/>
      <c r="AD605" s="208"/>
      <c r="AE605" s="208"/>
      <c r="AF605" s="46"/>
      <c r="AG605" s="17"/>
      <c r="AH605" s="17"/>
    </row>
    <row r="606" spans="2:34" ht="12.75">
      <c r="B606" s="16" t="s">
        <v>1227</v>
      </c>
      <c r="C606" t="s">
        <v>1116</v>
      </c>
      <c r="F606" s="6">
        <v>20000</v>
      </c>
      <c r="H606" s="6">
        <v>2100</v>
      </c>
      <c r="I606" s="84"/>
      <c r="J606" s="46"/>
      <c r="K606" s="17"/>
      <c r="M606" s="4"/>
      <c r="O606" s="6">
        <v>20000</v>
      </c>
      <c r="Q606" s="6">
        <v>2100</v>
      </c>
      <c r="R606" s="84"/>
      <c r="S606" s="46"/>
      <c r="T606" s="17"/>
      <c r="Y606" s="208"/>
      <c r="Z606" s="208"/>
      <c r="AA606" s="46"/>
      <c r="AB606" s="17"/>
      <c r="AC606" s="17"/>
      <c r="AD606" s="208"/>
      <c r="AE606" s="208"/>
      <c r="AF606" s="46"/>
      <c r="AG606" s="17"/>
      <c r="AH606" s="17"/>
    </row>
    <row r="607" spans="1:34" ht="12.75">
      <c r="A607" s="8">
        <v>86</v>
      </c>
      <c r="B607" s="16" t="s">
        <v>1216</v>
      </c>
      <c r="C607" t="s">
        <v>1993</v>
      </c>
      <c r="F607" s="6">
        <v>293000</v>
      </c>
      <c r="H607" s="6">
        <v>31000</v>
      </c>
      <c r="I607" s="84"/>
      <c r="J607" s="46"/>
      <c r="K607" s="17"/>
      <c r="M607" s="4"/>
      <c r="O607" s="6">
        <v>293000</v>
      </c>
      <c r="Q607" s="6">
        <v>31000</v>
      </c>
      <c r="R607" s="84"/>
      <c r="S607" s="46"/>
      <c r="T607" s="17"/>
      <c r="Y607" s="208"/>
      <c r="Z607" s="208"/>
      <c r="AA607" s="46"/>
      <c r="AB607" s="17"/>
      <c r="AC607" s="17"/>
      <c r="AD607" s="208"/>
      <c r="AE607" s="208"/>
      <c r="AF607" s="46"/>
      <c r="AG607" s="17"/>
      <c r="AH607" s="17"/>
    </row>
    <row r="608" spans="2:34" ht="12.75">
      <c r="B608" s="16" t="s">
        <v>1217</v>
      </c>
      <c r="C608" t="s">
        <v>1511</v>
      </c>
      <c r="F608" s="6">
        <v>66000</v>
      </c>
      <c r="H608" s="6">
        <v>6800</v>
      </c>
      <c r="I608" s="84"/>
      <c r="J608" s="46"/>
      <c r="K608" s="17"/>
      <c r="M608" s="4"/>
      <c r="O608" s="6">
        <v>66000</v>
      </c>
      <c r="Q608" s="6">
        <v>6800</v>
      </c>
      <c r="R608" s="84"/>
      <c r="S608" s="46"/>
      <c r="T608" s="17"/>
      <c r="Y608" s="208"/>
      <c r="Z608" s="208"/>
      <c r="AA608" s="46"/>
      <c r="AB608" s="17"/>
      <c r="AC608" s="17"/>
      <c r="AD608" s="208"/>
      <c r="AE608" s="208"/>
      <c r="AF608" s="46"/>
      <c r="AG608" s="17"/>
      <c r="AH608" s="17"/>
    </row>
    <row r="609" spans="1:34" ht="12.75">
      <c r="A609" s="8">
        <v>87</v>
      </c>
      <c r="B609" s="16">
        <v>1</v>
      </c>
      <c r="C609" s="223" t="s">
        <v>2054</v>
      </c>
      <c r="F609" s="6">
        <f>O609+Y609+AD609</f>
        <v>2800000</v>
      </c>
      <c r="H609" s="6">
        <f>Q609+Z609+AE609</f>
        <v>177000</v>
      </c>
      <c r="I609" s="84"/>
      <c r="J609" s="46"/>
      <c r="K609" s="17"/>
      <c r="M609" s="4"/>
      <c r="O609" s="6">
        <v>1763000</v>
      </c>
      <c r="Q609" s="6">
        <v>113000</v>
      </c>
      <c r="R609" s="84"/>
      <c r="S609" s="46"/>
      <c r="T609" s="17"/>
      <c r="Y609" s="208">
        <v>1037000</v>
      </c>
      <c r="Z609" s="208">
        <v>64000</v>
      </c>
      <c r="AA609" s="46"/>
      <c r="AB609" s="17"/>
      <c r="AC609" s="17"/>
      <c r="AD609" s="208"/>
      <c r="AE609" s="208"/>
      <c r="AF609" s="46"/>
      <c r="AG609" s="17"/>
      <c r="AH609" s="17"/>
    </row>
    <row r="610" spans="2:34" ht="12.75">
      <c r="B610" s="16">
        <v>2</v>
      </c>
      <c r="C610" t="s">
        <v>1994</v>
      </c>
      <c r="F610" s="6">
        <f>O610+Y610+AD610</f>
        <v>44416000</v>
      </c>
      <c r="H610" s="6">
        <f>Q610+Z610+AE610</f>
        <v>707000</v>
      </c>
      <c r="I610" s="84"/>
      <c r="J610" s="46"/>
      <c r="K610" s="17"/>
      <c r="M610" s="4"/>
      <c r="O610" s="6">
        <v>30250000</v>
      </c>
      <c r="Q610" s="6">
        <v>493000</v>
      </c>
      <c r="R610" s="84"/>
      <c r="S610" s="46"/>
      <c r="T610" s="17"/>
      <c r="Y610" s="208">
        <v>14166000</v>
      </c>
      <c r="Z610" s="208">
        <v>214000</v>
      </c>
      <c r="AA610" s="46"/>
      <c r="AB610" s="17"/>
      <c r="AC610" s="17"/>
      <c r="AD610" s="208"/>
      <c r="AE610" s="208"/>
      <c r="AF610" s="46"/>
      <c r="AG610" s="17"/>
      <c r="AH610" s="17"/>
    </row>
    <row r="611" spans="2:34" ht="12.75">
      <c r="B611" s="16" t="s">
        <v>950</v>
      </c>
      <c r="C611" s="13" t="s">
        <v>1117</v>
      </c>
      <c r="F611" s="6">
        <v>114000</v>
      </c>
      <c r="H611" s="6">
        <v>6800</v>
      </c>
      <c r="I611" s="84"/>
      <c r="J611" s="46"/>
      <c r="K611" s="17"/>
      <c r="M611" s="4"/>
      <c r="O611" s="6">
        <v>114000</v>
      </c>
      <c r="Q611" s="6">
        <v>6800</v>
      </c>
      <c r="R611" s="84"/>
      <c r="S611" s="46"/>
      <c r="T611" s="17"/>
      <c r="Y611" s="208"/>
      <c r="Z611" s="208"/>
      <c r="AA611" s="46"/>
      <c r="AB611" s="17"/>
      <c r="AC611" s="17"/>
      <c r="AD611" s="208"/>
      <c r="AE611" s="208"/>
      <c r="AF611" s="46"/>
      <c r="AG611" s="17"/>
      <c r="AH611" s="17"/>
    </row>
    <row r="612" spans="2:34" ht="12.75">
      <c r="B612" s="16" t="s">
        <v>952</v>
      </c>
      <c r="C612" t="s">
        <v>1995</v>
      </c>
      <c r="F612" s="6">
        <v>8000</v>
      </c>
      <c r="H612" s="6">
        <v>300</v>
      </c>
      <c r="I612" s="84"/>
      <c r="J612" s="46"/>
      <c r="K612" s="17"/>
      <c r="M612" s="4"/>
      <c r="O612" s="6">
        <v>8000</v>
      </c>
      <c r="Q612" s="6">
        <v>300</v>
      </c>
      <c r="R612" s="84"/>
      <c r="S612" s="46"/>
      <c r="T612" s="17"/>
      <c r="Y612" s="208"/>
      <c r="Z612" s="208"/>
      <c r="AA612" s="46"/>
      <c r="AB612" s="17"/>
      <c r="AC612" s="17"/>
      <c r="AD612" s="208"/>
      <c r="AE612" s="208"/>
      <c r="AF612" s="46"/>
      <c r="AG612" s="17"/>
      <c r="AH612" s="17"/>
    </row>
    <row r="613" spans="2:34" ht="12.75">
      <c r="B613" s="16">
        <v>4</v>
      </c>
      <c r="C613" t="s">
        <v>1996</v>
      </c>
      <c r="F613" s="6">
        <v>90000</v>
      </c>
      <c r="H613" s="6">
        <v>1300</v>
      </c>
      <c r="I613" s="84"/>
      <c r="J613" s="46"/>
      <c r="K613" s="17"/>
      <c r="M613" s="4"/>
      <c r="O613" s="6">
        <v>90000</v>
      </c>
      <c r="Q613" s="6">
        <v>1300</v>
      </c>
      <c r="R613" s="84"/>
      <c r="S613" s="46"/>
      <c r="T613" s="17"/>
      <c r="Y613" s="208"/>
      <c r="Z613" s="208"/>
      <c r="AA613" s="46"/>
      <c r="AB613" s="17"/>
      <c r="AC613" s="17"/>
      <c r="AD613" s="208"/>
      <c r="AE613" s="208"/>
      <c r="AF613" s="46"/>
      <c r="AG613" s="17"/>
      <c r="AH613" s="17"/>
    </row>
    <row r="614" spans="2:34" ht="12.75">
      <c r="B614" s="16" t="s">
        <v>959</v>
      </c>
      <c r="C614" t="s">
        <v>1997</v>
      </c>
      <c r="F614" s="265">
        <f>SUM(O614:O615,Y614)</f>
        <v>669000</v>
      </c>
      <c r="H614" s="265">
        <f>SUM(Q614:Q615,Z614)</f>
        <v>14700</v>
      </c>
      <c r="I614" s="84"/>
      <c r="J614" s="46"/>
      <c r="K614" s="17"/>
      <c r="M614" s="4"/>
      <c r="O614" s="6">
        <v>3000</v>
      </c>
      <c r="Q614" s="6">
        <v>600</v>
      </c>
      <c r="R614" s="84"/>
      <c r="S614" s="46"/>
      <c r="T614" s="17"/>
      <c r="Y614" s="265">
        <v>463000</v>
      </c>
      <c r="Z614" s="265">
        <v>11000</v>
      </c>
      <c r="AA614" s="46"/>
      <c r="AB614" s="17"/>
      <c r="AC614" s="17"/>
      <c r="AD614" s="208"/>
      <c r="AE614" s="208"/>
      <c r="AF614" s="46"/>
      <c r="AG614" s="17"/>
      <c r="AH614" s="17"/>
    </row>
    <row r="615" spans="2:34" ht="12.75">
      <c r="B615" s="16" t="s">
        <v>960</v>
      </c>
      <c r="D615" t="s">
        <v>1998</v>
      </c>
      <c r="F615" s="265"/>
      <c r="H615" s="265"/>
      <c r="I615" s="84"/>
      <c r="J615" s="46"/>
      <c r="K615" s="17"/>
      <c r="M615" s="4"/>
      <c r="O615" s="6">
        <v>203000</v>
      </c>
      <c r="Q615" s="6">
        <v>3100</v>
      </c>
      <c r="R615" s="84"/>
      <c r="S615" s="46"/>
      <c r="T615" s="17"/>
      <c r="Y615" s="265"/>
      <c r="Z615" s="265"/>
      <c r="AA615" s="46"/>
      <c r="AB615" s="17"/>
      <c r="AC615" s="17"/>
      <c r="AD615" s="208"/>
      <c r="AE615" s="208"/>
      <c r="AF615" s="46"/>
      <c r="AG615" s="17"/>
      <c r="AH615" s="17"/>
    </row>
    <row r="616" spans="1:34" ht="12.75">
      <c r="A616" s="8">
        <v>88</v>
      </c>
      <c r="B616" s="16" t="s">
        <v>140</v>
      </c>
      <c r="C616" t="s">
        <v>1999</v>
      </c>
      <c r="F616" s="6">
        <v>209000</v>
      </c>
      <c r="H616" s="6">
        <v>3800</v>
      </c>
      <c r="I616" s="84"/>
      <c r="J616" s="46"/>
      <c r="K616" s="17"/>
      <c r="M616" s="4"/>
      <c r="O616" s="6">
        <v>209000</v>
      </c>
      <c r="Q616" s="6">
        <v>3800</v>
      </c>
      <c r="R616" s="84"/>
      <c r="S616" s="46"/>
      <c r="T616" s="17"/>
      <c r="Y616" s="208"/>
      <c r="Z616" s="208"/>
      <c r="AA616" s="46"/>
      <c r="AB616" s="17"/>
      <c r="AC616" s="17"/>
      <c r="AD616" s="208"/>
      <c r="AE616" s="208"/>
      <c r="AF616" s="46"/>
      <c r="AG616" s="17"/>
      <c r="AH616" s="17"/>
    </row>
    <row r="617" spans="2:34" ht="12.75">
      <c r="B617" s="16" t="s">
        <v>141</v>
      </c>
      <c r="C617" t="s">
        <v>2205</v>
      </c>
      <c r="F617" s="6">
        <v>234000</v>
      </c>
      <c r="H617" s="6">
        <v>3200</v>
      </c>
      <c r="I617" s="84"/>
      <c r="J617" s="46"/>
      <c r="K617" s="17"/>
      <c r="M617" s="4"/>
      <c r="O617" s="6">
        <v>234000</v>
      </c>
      <c r="Q617" s="6">
        <v>3200</v>
      </c>
      <c r="R617" s="84"/>
      <c r="S617" s="46"/>
      <c r="T617" s="17"/>
      <c r="Y617" s="208"/>
      <c r="Z617" s="208"/>
      <c r="AA617" s="46"/>
      <c r="AB617" s="17"/>
      <c r="AC617" s="17"/>
      <c r="AD617" s="208"/>
      <c r="AE617" s="208"/>
      <c r="AF617" s="46"/>
      <c r="AG617" s="17"/>
      <c r="AH617" s="17"/>
    </row>
    <row r="618" spans="2:34" ht="12.75">
      <c r="B618" s="16" t="s">
        <v>1141</v>
      </c>
      <c r="D618" s="17" t="s">
        <v>779</v>
      </c>
      <c r="F618" s="6">
        <v>73000</v>
      </c>
      <c r="H618" s="6">
        <v>1400</v>
      </c>
      <c r="I618" s="84"/>
      <c r="J618" s="46"/>
      <c r="K618" s="17"/>
      <c r="M618" s="4"/>
      <c r="O618" s="6">
        <v>73000</v>
      </c>
      <c r="Q618" s="6">
        <v>1400</v>
      </c>
      <c r="R618" s="84"/>
      <c r="S618" s="46"/>
      <c r="T618" s="17"/>
      <c r="Y618" s="208"/>
      <c r="Z618" s="208"/>
      <c r="AA618" s="46"/>
      <c r="AB618" s="17"/>
      <c r="AC618" s="17"/>
      <c r="AD618" s="208"/>
      <c r="AE618" s="208"/>
      <c r="AF618" s="46"/>
      <c r="AG618" s="17"/>
      <c r="AH618" s="17"/>
    </row>
    <row r="619" spans="2:34" ht="12.75">
      <c r="B619" s="16" t="s">
        <v>976</v>
      </c>
      <c r="C619" t="s">
        <v>2206</v>
      </c>
      <c r="F619" s="6">
        <v>0</v>
      </c>
      <c r="H619" s="198">
        <v>0</v>
      </c>
      <c r="I619" s="84"/>
      <c r="J619" s="46"/>
      <c r="K619" s="17"/>
      <c r="M619" s="4"/>
      <c r="O619" s="6">
        <v>0</v>
      </c>
      <c r="Q619" s="198">
        <v>0</v>
      </c>
      <c r="R619" s="84"/>
      <c r="S619" s="46"/>
      <c r="T619" s="17"/>
      <c r="Y619" s="208"/>
      <c r="Z619" s="208"/>
      <c r="AA619" s="46"/>
      <c r="AB619" s="17"/>
      <c r="AC619" s="17"/>
      <c r="AD619" s="208"/>
      <c r="AE619" s="208"/>
      <c r="AF619" s="46"/>
      <c r="AG619" s="17"/>
      <c r="AH619" s="17"/>
    </row>
    <row r="620" spans="2:34" ht="12.75">
      <c r="B620" s="16" t="s">
        <v>977</v>
      </c>
      <c r="C620" t="s">
        <v>2207</v>
      </c>
      <c r="F620" s="6">
        <v>30000</v>
      </c>
      <c r="H620" s="6">
        <v>300</v>
      </c>
      <c r="I620" s="84"/>
      <c r="J620" s="46"/>
      <c r="K620" s="17"/>
      <c r="M620" s="4"/>
      <c r="O620" s="6">
        <v>30000</v>
      </c>
      <c r="Q620" s="6">
        <v>300</v>
      </c>
      <c r="R620" s="84"/>
      <c r="S620" s="46"/>
      <c r="T620" s="17"/>
      <c r="Y620" s="208"/>
      <c r="Z620" s="208"/>
      <c r="AA620" s="46"/>
      <c r="AB620" s="17"/>
      <c r="AC620" s="17"/>
      <c r="AD620" s="208"/>
      <c r="AE620" s="208"/>
      <c r="AF620" s="46"/>
      <c r="AG620" s="17"/>
      <c r="AH620" s="17"/>
    </row>
    <row r="621" spans="2:34" ht="12.75">
      <c r="B621" s="16">
        <v>3</v>
      </c>
      <c r="C621" t="s">
        <v>595</v>
      </c>
      <c r="F621" s="6">
        <v>0</v>
      </c>
      <c r="H621" s="198">
        <v>0</v>
      </c>
      <c r="I621" s="84"/>
      <c r="J621" s="46"/>
      <c r="K621" s="17"/>
      <c r="M621" s="4"/>
      <c r="O621" s="6">
        <v>0</v>
      </c>
      <c r="Q621" s="198">
        <v>0</v>
      </c>
      <c r="R621" s="84"/>
      <c r="S621" s="46"/>
      <c r="T621" s="17"/>
      <c r="Y621" s="208"/>
      <c r="Z621" s="208"/>
      <c r="AA621" s="46"/>
      <c r="AB621" s="17"/>
      <c r="AC621" s="17"/>
      <c r="AD621" s="208"/>
      <c r="AE621" s="208"/>
      <c r="AF621" s="46"/>
      <c r="AG621" s="17"/>
      <c r="AH621" s="17"/>
    </row>
    <row r="622" spans="2:34" ht="12.75">
      <c r="B622" s="16" t="s">
        <v>1687</v>
      </c>
      <c r="C622" t="s">
        <v>596</v>
      </c>
      <c r="F622" s="6">
        <v>40000</v>
      </c>
      <c r="H622" s="6">
        <v>600</v>
      </c>
      <c r="I622" s="84"/>
      <c r="J622" s="46"/>
      <c r="K622" s="17"/>
      <c r="M622" s="4"/>
      <c r="O622" s="6">
        <v>40000</v>
      </c>
      <c r="Q622" s="6">
        <v>600</v>
      </c>
      <c r="R622" s="84"/>
      <c r="S622" s="46"/>
      <c r="T622" s="17"/>
      <c r="Y622" s="208"/>
      <c r="Z622" s="208"/>
      <c r="AA622" s="46"/>
      <c r="AB622" s="17"/>
      <c r="AC622" s="17"/>
      <c r="AD622" s="208"/>
      <c r="AE622" s="208"/>
      <c r="AF622" s="46"/>
      <c r="AG622" s="17"/>
      <c r="AH622" s="17"/>
    </row>
    <row r="623" spans="2:34" ht="12.75">
      <c r="B623" s="16" t="s">
        <v>1688</v>
      </c>
      <c r="D623" t="s">
        <v>597</v>
      </c>
      <c r="F623" s="6">
        <v>17000</v>
      </c>
      <c r="H623" s="6">
        <v>100</v>
      </c>
      <c r="I623" s="84"/>
      <c r="J623" s="46"/>
      <c r="K623" s="17"/>
      <c r="M623" s="4"/>
      <c r="O623" s="6">
        <v>17000</v>
      </c>
      <c r="Q623" s="6">
        <v>100</v>
      </c>
      <c r="R623" s="84"/>
      <c r="S623" s="46"/>
      <c r="T623" s="17"/>
      <c r="Y623" s="208"/>
      <c r="Z623" s="208"/>
      <c r="AA623" s="46"/>
      <c r="AB623" s="17"/>
      <c r="AC623" s="17"/>
      <c r="AD623" s="208"/>
      <c r="AE623" s="208"/>
      <c r="AF623" s="46"/>
      <c r="AG623" s="17"/>
      <c r="AH623" s="17"/>
    </row>
    <row r="624" spans="2:34" ht="12.75">
      <c r="B624" s="16" t="s">
        <v>1959</v>
      </c>
      <c r="C624" t="s">
        <v>598</v>
      </c>
      <c r="F624" s="6">
        <v>176000</v>
      </c>
      <c r="H624" s="6">
        <v>1200</v>
      </c>
      <c r="I624" s="84"/>
      <c r="J624" s="46"/>
      <c r="K624" s="17"/>
      <c r="M624" s="4"/>
      <c r="O624" s="6">
        <v>176000</v>
      </c>
      <c r="Q624" s="6">
        <v>1200</v>
      </c>
      <c r="R624" s="84"/>
      <c r="S624" s="46"/>
      <c r="T624" s="17"/>
      <c r="Y624" s="208"/>
      <c r="Z624" s="208"/>
      <c r="AA624" s="46"/>
      <c r="AB624" s="17"/>
      <c r="AC624" s="17"/>
      <c r="AD624" s="208"/>
      <c r="AE624" s="208"/>
      <c r="AF624" s="46"/>
      <c r="AG624" s="17"/>
      <c r="AH624" s="17"/>
    </row>
    <row r="625" spans="3:34" ht="12.75">
      <c r="C625" s="1" t="s">
        <v>599</v>
      </c>
      <c r="G625" s="57">
        <f>SUM(F616:F624)</f>
        <v>779000</v>
      </c>
      <c r="I625" s="84">
        <f>SUM(H616:H624)</f>
        <v>10600</v>
      </c>
      <c r="J625" s="46"/>
      <c r="K625" s="17"/>
      <c r="M625" s="4"/>
      <c r="P625" s="57">
        <f>SUM(O616:O624)</f>
        <v>779000</v>
      </c>
      <c r="R625" s="84">
        <f>SUM(Q616:Q624)</f>
        <v>10600</v>
      </c>
      <c r="S625" s="46"/>
      <c r="T625" s="17"/>
      <c r="Y625" s="208"/>
      <c r="Z625" s="208"/>
      <c r="AA625" s="46"/>
      <c r="AB625" s="17"/>
      <c r="AC625" s="17"/>
      <c r="AD625" s="208"/>
      <c r="AE625" s="208"/>
      <c r="AF625" s="46"/>
      <c r="AG625" s="17"/>
      <c r="AH625" s="17"/>
    </row>
    <row r="626" spans="3:34" ht="12.75">
      <c r="C626" s="15" t="s">
        <v>600</v>
      </c>
      <c r="G626" s="58">
        <f>SUM(F588:F625)</f>
        <v>116184000</v>
      </c>
      <c r="H626" s="26"/>
      <c r="I626" s="164"/>
      <c r="J626" s="46"/>
      <c r="K626" s="17"/>
      <c r="M626" s="4"/>
      <c r="P626" s="58">
        <f>SUM(O588:O625)</f>
        <v>94815000</v>
      </c>
      <c r="Q626" s="26"/>
      <c r="R626" s="58">
        <f>SUM(Q588:Q625)</f>
        <v>62763300</v>
      </c>
      <c r="S626" s="46"/>
      <c r="T626" s="17"/>
      <c r="Y626" s="208"/>
      <c r="Z626" s="219"/>
      <c r="AA626" s="46"/>
      <c r="AB626" s="17"/>
      <c r="AC626" s="17"/>
      <c r="AD626" s="208"/>
      <c r="AE626" s="219"/>
      <c r="AF626" s="46"/>
      <c r="AG626" s="17"/>
      <c r="AH626" s="17"/>
    </row>
    <row r="627" spans="2:34" ht="12.75">
      <c r="B627" s="15" t="s">
        <v>780</v>
      </c>
      <c r="I627" s="84"/>
      <c r="J627" s="46"/>
      <c r="K627" s="17"/>
      <c r="M627" s="4"/>
      <c r="R627" s="84"/>
      <c r="S627" s="46"/>
      <c r="T627" s="17"/>
      <c r="Y627" s="208"/>
      <c r="Z627" s="208"/>
      <c r="AA627" s="46"/>
      <c r="AB627" s="17"/>
      <c r="AC627" s="17"/>
      <c r="AD627" s="208"/>
      <c r="AE627" s="208"/>
      <c r="AF627" s="46"/>
      <c r="AG627" s="17"/>
      <c r="AH627" s="17"/>
    </row>
    <row r="628" spans="1:34" ht="12.75">
      <c r="A628" s="8">
        <v>89</v>
      </c>
      <c r="B628" s="16" t="s">
        <v>1216</v>
      </c>
      <c r="C628" t="s">
        <v>601</v>
      </c>
      <c r="F628" s="187">
        <v>0</v>
      </c>
      <c r="H628" s="187">
        <v>0</v>
      </c>
      <c r="I628" s="84"/>
      <c r="J628" s="46"/>
      <c r="K628" s="17"/>
      <c r="M628" s="4"/>
      <c r="O628" s="187">
        <v>0</v>
      </c>
      <c r="Q628" s="187">
        <v>0</v>
      </c>
      <c r="R628" s="84"/>
      <c r="S628" s="46"/>
      <c r="T628" s="17"/>
      <c r="Y628" s="208"/>
      <c r="Z628" s="208"/>
      <c r="AA628" s="46"/>
      <c r="AB628" s="17"/>
      <c r="AC628" s="17"/>
      <c r="AD628" s="208"/>
      <c r="AE628" s="208"/>
      <c r="AF628" s="46"/>
      <c r="AG628" s="17"/>
      <c r="AH628" s="17"/>
    </row>
    <row r="629" spans="2:34" ht="12.75">
      <c r="B629" s="16" t="s">
        <v>1217</v>
      </c>
      <c r="C629" t="s">
        <v>602</v>
      </c>
      <c r="F629" s="6">
        <v>6000</v>
      </c>
      <c r="H629" s="6">
        <v>400</v>
      </c>
      <c r="I629" s="84"/>
      <c r="J629" s="46"/>
      <c r="K629" s="17"/>
      <c r="M629" s="4"/>
      <c r="O629" s="6">
        <v>6000</v>
      </c>
      <c r="Q629" s="6">
        <v>400</v>
      </c>
      <c r="R629" s="84"/>
      <c r="S629" s="46"/>
      <c r="T629" s="17"/>
      <c r="Y629" s="208"/>
      <c r="Z629" s="208"/>
      <c r="AA629" s="46"/>
      <c r="AB629" s="17"/>
      <c r="AC629" s="17"/>
      <c r="AD629" s="208"/>
      <c r="AE629" s="208"/>
      <c r="AF629" s="46"/>
      <c r="AG629" s="17"/>
      <c r="AH629" s="17"/>
    </row>
    <row r="630" spans="1:34" ht="12.75">
      <c r="A630" s="8">
        <v>90</v>
      </c>
      <c r="C630" t="s">
        <v>603</v>
      </c>
      <c r="F630" s="6">
        <v>0</v>
      </c>
      <c r="H630" s="198">
        <v>0</v>
      </c>
      <c r="I630" s="84"/>
      <c r="J630" s="46"/>
      <c r="K630" s="17"/>
      <c r="M630" s="4"/>
      <c r="O630" s="6">
        <v>0</v>
      </c>
      <c r="Q630" s="198">
        <v>0</v>
      </c>
      <c r="R630" s="84"/>
      <c r="S630" s="46"/>
      <c r="T630" s="17"/>
      <c r="Y630" s="208"/>
      <c r="Z630" s="208"/>
      <c r="AA630" s="46"/>
      <c r="AB630" s="17"/>
      <c r="AC630" s="17"/>
      <c r="AD630" s="208"/>
      <c r="AE630" s="208"/>
      <c r="AF630" s="46"/>
      <c r="AG630" s="17"/>
      <c r="AH630" s="17"/>
    </row>
    <row r="631" spans="1:34" ht="12.75">
      <c r="A631" s="8">
        <v>91</v>
      </c>
      <c r="B631" s="16">
        <v>1</v>
      </c>
      <c r="C631" t="s">
        <v>604</v>
      </c>
      <c r="F631" s="265">
        <f>SUM(O631:O632,Y631,AD631)</f>
        <v>6715000</v>
      </c>
      <c r="H631" s="265">
        <f>SUM(Q631:Q632,Z631,AE631)</f>
        <v>2179000</v>
      </c>
      <c r="I631" s="84"/>
      <c r="J631" s="46"/>
      <c r="K631" s="17"/>
      <c r="M631" s="4"/>
      <c r="O631" s="6">
        <v>608000</v>
      </c>
      <c r="Q631" s="6">
        <v>247000</v>
      </c>
      <c r="R631" s="84"/>
      <c r="S631" s="46"/>
      <c r="T631" s="17"/>
      <c r="Y631" s="265">
        <v>4459000</v>
      </c>
      <c r="Z631" s="265">
        <v>1533000</v>
      </c>
      <c r="AA631" s="46"/>
      <c r="AB631" s="17"/>
      <c r="AC631" s="17"/>
      <c r="AD631" s="265">
        <v>66000</v>
      </c>
      <c r="AE631" s="265">
        <v>19000</v>
      </c>
      <c r="AF631" s="46"/>
      <c r="AG631" s="17"/>
      <c r="AH631" s="17"/>
    </row>
    <row r="632" spans="2:34" ht="12.75">
      <c r="B632" s="16">
        <v>2</v>
      </c>
      <c r="D632" t="s">
        <v>605</v>
      </c>
      <c r="F632" s="265"/>
      <c r="H632" s="265"/>
      <c r="I632" s="84"/>
      <c r="J632" s="46"/>
      <c r="K632" s="17"/>
      <c r="M632" s="4"/>
      <c r="O632" s="6">
        <v>1582000</v>
      </c>
      <c r="Q632" s="6">
        <v>380000</v>
      </c>
      <c r="R632" s="84"/>
      <c r="S632" s="46"/>
      <c r="T632" s="17"/>
      <c r="Y632" s="265"/>
      <c r="Z632" s="265"/>
      <c r="AA632" s="46"/>
      <c r="AB632" s="17"/>
      <c r="AC632" s="17"/>
      <c r="AD632" s="265"/>
      <c r="AE632" s="265"/>
      <c r="AF632" s="46"/>
      <c r="AG632" s="17"/>
      <c r="AH632" s="17"/>
    </row>
    <row r="633" spans="3:34" ht="12.75">
      <c r="C633" t="s">
        <v>606</v>
      </c>
      <c r="I633" s="84"/>
      <c r="J633" s="46"/>
      <c r="K633" s="17"/>
      <c r="M633" s="4"/>
      <c r="R633" s="84"/>
      <c r="S633" s="46"/>
      <c r="T633" s="17"/>
      <c r="Y633" s="208"/>
      <c r="Z633" s="208"/>
      <c r="AA633" s="46"/>
      <c r="AB633" s="17"/>
      <c r="AC633" s="17"/>
      <c r="AD633" s="208"/>
      <c r="AE633" s="208"/>
      <c r="AF633" s="46"/>
      <c r="AG633" s="17"/>
      <c r="AH633" s="17"/>
    </row>
    <row r="634" spans="2:34" ht="12.75">
      <c r="B634" s="16" t="s">
        <v>950</v>
      </c>
      <c r="D634" t="s">
        <v>607</v>
      </c>
      <c r="F634" s="187">
        <v>0</v>
      </c>
      <c r="H634" s="187">
        <v>0</v>
      </c>
      <c r="I634" s="84"/>
      <c r="J634" s="46"/>
      <c r="K634" s="17"/>
      <c r="M634" s="4"/>
      <c r="O634" s="187">
        <v>0</v>
      </c>
      <c r="Q634" s="187">
        <v>0</v>
      </c>
      <c r="R634" s="84"/>
      <c r="S634" s="46"/>
      <c r="T634" s="17"/>
      <c r="Y634" s="208"/>
      <c r="Z634" s="208"/>
      <c r="AA634" s="46"/>
      <c r="AB634" s="17"/>
      <c r="AC634" s="17"/>
      <c r="AD634" s="208"/>
      <c r="AE634" s="208"/>
      <c r="AF634" s="46"/>
      <c r="AG634" s="17"/>
      <c r="AH634" s="17"/>
    </row>
    <row r="635" spans="2:34" ht="12.75">
      <c r="B635" s="16" t="s">
        <v>952</v>
      </c>
      <c r="D635" t="s">
        <v>608</v>
      </c>
      <c r="F635" s="187">
        <v>0</v>
      </c>
      <c r="H635" s="187">
        <v>0</v>
      </c>
      <c r="I635" s="84"/>
      <c r="J635" s="46"/>
      <c r="K635" s="17"/>
      <c r="M635" s="4"/>
      <c r="O635" s="187">
        <v>0</v>
      </c>
      <c r="Q635" s="187">
        <v>0</v>
      </c>
      <c r="R635" s="84"/>
      <c r="S635" s="46"/>
      <c r="T635" s="17"/>
      <c r="Y635" s="208"/>
      <c r="Z635" s="208"/>
      <c r="AA635" s="46"/>
      <c r="AB635" s="17"/>
      <c r="AC635" s="17"/>
      <c r="AD635" s="208"/>
      <c r="AE635" s="208"/>
      <c r="AF635" s="46"/>
      <c r="AG635" s="17"/>
      <c r="AH635" s="17"/>
    </row>
    <row r="636" spans="1:34" ht="12.75">
      <c r="A636" s="8">
        <v>92</v>
      </c>
      <c r="B636" s="16">
        <v>1</v>
      </c>
      <c r="C636" t="s">
        <v>609</v>
      </c>
      <c r="F636" s="6">
        <f>O636+Y636</f>
        <v>385000</v>
      </c>
      <c r="H636" s="6">
        <f>Q636+Z636</f>
        <v>17200</v>
      </c>
      <c r="I636" s="84"/>
      <c r="J636" s="46"/>
      <c r="K636" s="17"/>
      <c r="M636" s="4"/>
      <c r="O636" s="6">
        <v>98000</v>
      </c>
      <c r="Q636" s="6">
        <v>5200</v>
      </c>
      <c r="R636" s="84"/>
      <c r="S636" s="46"/>
      <c r="T636" s="17"/>
      <c r="Y636" s="208">
        <v>287000</v>
      </c>
      <c r="Z636" s="208">
        <v>12000</v>
      </c>
      <c r="AA636" s="46"/>
      <c r="AB636" s="17"/>
      <c r="AC636" s="17"/>
      <c r="AD636" s="208"/>
      <c r="AE636" s="208"/>
      <c r="AF636" s="46"/>
      <c r="AG636" s="17"/>
      <c r="AH636" s="17"/>
    </row>
    <row r="637" spans="2:34" ht="12.75">
      <c r="B637" s="16">
        <v>2</v>
      </c>
      <c r="D637" t="s">
        <v>610</v>
      </c>
      <c r="F637" s="6">
        <f>O637+Y637</f>
        <v>20922000</v>
      </c>
      <c r="H637" s="6">
        <f>Q637+Z637</f>
        <v>683000</v>
      </c>
      <c r="I637" s="84"/>
      <c r="J637" s="46"/>
      <c r="K637" s="17"/>
      <c r="M637" s="4"/>
      <c r="O637" s="6">
        <v>12366000</v>
      </c>
      <c r="Q637" s="6">
        <v>395000</v>
      </c>
      <c r="R637" s="84"/>
      <c r="S637" s="46"/>
      <c r="T637" s="17"/>
      <c r="Y637" s="208">
        <v>8556000</v>
      </c>
      <c r="Z637" s="208">
        <v>288000</v>
      </c>
      <c r="AA637" s="46"/>
      <c r="AB637" s="17"/>
      <c r="AC637" s="17"/>
      <c r="AD637" s="208"/>
      <c r="AE637" s="208"/>
      <c r="AF637" s="46"/>
      <c r="AG637" s="17"/>
      <c r="AH637" s="17"/>
    </row>
    <row r="638" spans="1:34" ht="12.75">
      <c r="A638" s="8">
        <v>93</v>
      </c>
      <c r="B638" s="16">
        <v>1</v>
      </c>
      <c r="C638" t="s">
        <v>2096</v>
      </c>
      <c r="F638" s="6">
        <v>25000</v>
      </c>
      <c r="H638" s="6">
        <v>13000</v>
      </c>
      <c r="I638" s="84"/>
      <c r="J638" s="46"/>
      <c r="K638" s="17"/>
      <c r="M638" s="4"/>
      <c r="O638" s="6">
        <v>25000</v>
      </c>
      <c r="Q638" s="6">
        <v>13000</v>
      </c>
      <c r="R638" s="84"/>
      <c r="S638" s="46"/>
      <c r="T638" s="17"/>
      <c r="Y638" s="208"/>
      <c r="Z638" s="208"/>
      <c r="AA638" s="46"/>
      <c r="AB638" s="17"/>
      <c r="AC638" s="17"/>
      <c r="AD638" s="208"/>
      <c r="AE638" s="208"/>
      <c r="AF638" s="46"/>
      <c r="AG638" s="17"/>
      <c r="AH638" s="17"/>
    </row>
    <row r="639" spans="2:34" ht="12.75">
      <c r="B639" s="16">
        <v>2</v>
      </c>
      <c r="C639" t="s">
        <v>611</v>
      </c>
      <c r="F639" s="187">
        <v>0</v>
      </c>
      <c r="H639" s="187">
        <v>0</v>
      </c>
      <c r="I639" s="84"/>
      <c r="J639" s="46"/>
      <c r="K639" s="17"/>
      <c r="M639" s="4"/>
      <c r="O639" s="187">
        <v>0</v>
      </c>
      <c r="Q639" s="187">
        <v>0</v>
      </c>
      <c r="R639" s="84"/>
      <c r="S639" s="46"/>
      <c r="T639" s="17"/>
      <c r="Y639" s="208"/>
      <c r="Z639" s="208"/>
      <c r="AA639" s="46"/>
      <c r="AB639" s="17"/>
      <c r="AC639" s="17"/>
      <c r="AD639" s="208"/>
      <c r="AE639" s="208"/>
      <c r="AF639" s="46"/>
      <c r="AG639" s="17"/>
      <c r="AH639" s="17"/>
    </row>
    <row r="640" spans="2:34" ht="12.75">
      <c r="B640" s="16">
        <v>3</v>
      </c>
      <c r="C640" t="s">
        <v>612</v>
      </c>
      <c r="F640" s="6">
        <f>O640+Y640</f>
        <v>1271000</v>
      </c>
      <c r="H640" s="6">
        <f>Q640+Z640</f>
        <v>140000</v>
      </c>
      <c r="I640" s="84"/>
      <c r="J640" s="46"/>
      <c r="K640" s="17"/>
      <c r="M640" s="4"/>
      <c r="O640" s="6">
        <v>871000</v>
      </c>
      <c r="Q640" s="6">
        <v>95000</v>
      </c>
      <c r="R640" s="84"/>
      <c r="S640" s="46"/>
      <c r="T640" s="17"/>
      <c r="Y640" s="208">
        <v>400000</v>
      </c>
      <c r="Z640" s="208">
        <v>45000</v>
      </c>
      <c r="AA640" s="46"/>
      <c r="AB640" s="17"/>
      <c r="AC640" s="17"/>
      <c r="AD640" s="208"/>
      <c r="AE640" s="208"/>
      <c r="AF640" s="46"/>
      <c r="AG640" s="17"/>
      <c r="AH640" s="17"/>
    </row>
    <row r="641" spans="1:34" ht="12.75">
      <c r="A641" s="8">
        <v>94</v>
      </c>
      <c r="B641" s="16">
        <v>1</v>
      </c>
      <c r="C641" t="s">
        <v>613</v>
      </c>
      <c r="F641" s="187">
        <v>0</v>
      </c>
      <c r="H641" s="187">
        <v>0</v>
      </c>
      <c r="I641" s="84"/>
      <c r="J641" s="46"/>
      <c r="K641" s="17"/>
      <c r="M641" s="4"/>
      <c r="O641" s="187">
        <v>0</v>
      </c>
      <c r="Q641" s="187">
        <v>0</v>
      </c>
      <c r="R641" s="84"/>
      <c r="S641" s="46"/>
      <c r="T641" s="17"/>
      <c r="Y641" s="208"/>
      <c r="Z641" s="208"/>
      <c r="AA641" s="46"/>
      <c r="AB641" s="17"/>
      <c r="AC641" s="17"/>
      <c r="AD641" s="208"/>
      <c r="AE641" s="208"/>
      <c r="AF641" s="46"/>
      <c r="AG641" s="17"/>
      <c r="AH641" s="17"/>
    </row>
    <row r="642" spans="2:34" ht="12.75">
      <c r="B642" s="16">
        <v>2</v>
      </c>
      <c r="D642" t="s">
        <v>614</v>
      </c>
      <c r="F642" s="6">
        <v>3000</v>
      </c>
      <c r="H642" s="6">
        <v>800</v>
      </c>
      <c r="I642" s="84"/>
      <c r="J642" s="46"/>
      <c r="K642" s="17"/>
      <c r="M642" s="4"/>
      <c r="O642" s="6">
        <v>3000</v>
      </c>
      <c r="Q642" s="6">
        <v>800</v>
      </c>
      <c r="R642" s="84"/>
      <c r="S642" s="46"/>
      <c r="T642" s="17"/>
      <c r="Y642" s="208"/>
      <c r="Z642" s="208"/>
      <c r="AA642" s="46"/>
      <c r="AB642" s="17"/>
      <c r="AC642" s="17"/>
      <c r="AD642" s="208"/>
      <c r="AE642" s="208"/>
      <c r="AF642" s="46"/>
      <c r="AG642" s="17"/>
      <c r="AH642" s="17"/>
    </row>
    <row r="643" spans="2:34" ht="12.75">
      <c r="B643" s="16">
        <v>3</v>
      </c>
      <c r="D643" t="s">
        <v>615</v>
      </c>
      <c r="F643" s="6">
        <v>4000</v>
      </c>
      <c r="H643" s="6">
        <v>4000</v>
      </c>
      <c r="I643" s="84"/>
      <c r="J643" s="46"/>
      <c r="K643" s="17"/>
      <c r="M643" s="4"/>
      <c r="O643" s="6">
        <v>4000</v>
      </c>
      <c r="Q643" s="6">
        <v>4000</v>
      </c>
      <c r="R643" s="84"/>
      <c r="S643" s="46"/>
      <c r="T643" s="17"/>
      <c r="Y643" s="208"/>
      <c r="Z643" s="208"/>
      <c r="AA643" s="46"/>
      <c r="AB643" s="17"/>
      <c r="AC643" s="17"/>
      <c r="AD643" s="208"/>
      <c r="AE643" s="208"/>
      <c r="AF643" s="46"/>
      <c r="AG643" s="17"/>
      <c r="AH643" s="17"/>
    </row>
    <row r="644" spans="1:34" ht="12.75">
      <c r="A644" s="8">
        <v>95</v>
      </c>
      <c r="B644" s="16">
        <v>1</v>
      </c>
      <c r="C644" t="s">
        <v>616</v>
      </c>
      <c r="F644" s="187">
        <v>0</v>
      </c>
      <c r="H644" s="187">
        <v>0</v>
      </c>
      <c r="I644" s="84"/>
      <c r="J644" s="46"/>
      <c r="K644" s="17"/>
      <c r="M644" s="4"/>
      <c r="O644" s="187">
        <v>0</v>
      </c>
      <c r="Q644" s="187">
        <v>0</v>
      </c>
      <c r="R644" s="84"/>
      <c r="S644" s="46"/>
      <c r="T644" s="17"/>
      <c r="Y644" s="208"/>
      <c r="Z644" s="208"/>
      <c r="AA644" s="46"/>
      <c r="AB644" s="17"/>
      <c r="AC644" s="17"/>
      <c r="AD644" s="208"/>
      <c r="AE644" s="208"/>
      <c r="AF644" s="46"/>
      <c r="AG644" s="17"/>
      <c r="AH644" s="17"/>
    </row>
    <row r="645" spans="2:34" ht="12.75">
      <c r="B645" s="16">
        <v>2</v>
      </c>
      <c r="D645" t="s">
        <v>2097</v>
      </c>
      <c r="F645" s="187">
        <v>0</v>
      </c>
      <c r="H645" s="187">
        <v>0</v>
      </c>
      <c r="I645" s="84"/>
      <c r="J645" s="46"/>
      <c r="K645" s="17"/>
      <c r="M645" s="4"/>
      <c r="O645" s="187">
        <v>0</v>
      </c>
      <c r="Q645" s="187">
        <v>0</v>
      </c>
      <c r="R645" s="84"/>
      <c r="S645" s="46"/>
      <c r="T645" s="17"/>
      <c r="Y645" s="208"/>
      <c r="Z645" s="208"/>
      <c r="AA645" s="46"/>
      <c r="AB645" s="17"/>
      <c r="AC645" s="17"/>
      <c r="AD645" s="208"/>
      <c r="AE645" s="208"/>
      <c r="AF645" s="46"/>
      <c r="AG645" s="17"/>
      <c r="AH645" s="17"/>
    </row>
    <row r="646" spans="1:34" ht="12.75">
      <c r="A646" s="8">
        <v>96</v>
      </c>
      <c r="B646" s="16">
        <v>1</v>
      </c>
      <c r="C646" s="18" t="s">
        <v>781</v>
      </c>
      <c r="F646" s="6">
        <v>8000</v>
      </c>
      <c r="H646" s="6">
        <v>6100</v>
      </c>
      <c r="I646" s="84"/>
      <c r="J646" s="46"/>
      <c r="K646" s="17"/>
      <c r="M646" s="4"/>
      <c r="O646" s="6">
        <v>8000</v>
      </c>
      <c r="Q646" s="6">
        <v>6100</v>
      </c>
      <c r="R646" s="84"/>
      <c r="S646" s="46"/>
      <c r="T646" s="17"/>
      <c r="Y646" s="208"/>
      <c r="Z646" s="208"/>
      <c r="AA646" s="46"/>
      <c r="AB646" s="17"/>
      <c r="AC646" s="17"/>
      <c r="AD646" s="208"/>
      <c r="AE646" s="208"/>
      <c r="AF646" s="46"/>
      <c r="AG646" s="17"/>
      <c r="AH646" s="17"/>
    </row>
    <row r="647" spans="2:34" ht="12.75">
      <c r="B647" s="16">
        <v>2</v>
      </c>
      <c r="D647" t="s">
        <v>617</v>
      </c>
      <c r="F647" s="6">
        <v>537000</v>
      </c>
      <c r="H647" s="6">
        <v>145000</v>
      </c>
      <c r="I647" s="84"/>
      <c r="J647" s="46"/>
      <c r="K647" s="17"/>
      <c r="M647" s="4"/>
      <c r="O647" s="6">
        <v>537000</v>
      </c>
      <c r="Q647" s="6">
        <v>145000</v>
      </c>
      <c r="R647" s="84"/>
      <c r="S647" s="46"/>
      <c r="T647" s="17"/>
      <c r="Y647" s="208"/>
      <c r="Z647" s="208"/>
      <c r="AA647" s="46"/>
      <c r="AB647" s="17"/>
      <c r="AC647" s="17"/>
      <c r="AD647" s="208"/>
      <c r="AE647" s="208"/>
      <c r="AF647" s="46"/>
      <c r="AG647" s="17"/>
      <c r="AH647" s="17"/>
    </row>
    <row r="648" spans="2:34" ht="12.75">
      <c r="B648" s="16" t="s">
        <v>950</v>
      </c>
      <c r="C648" s="18" t="s">
        <v>782</v>
      </c>
      <c r="F648" s="6">
        <v>57000</v>
      </c>
      <c r="H648" s="6">
        <v>9900</v>
      </c>
      <c r="I648" s="84"/>
      <c r="J648" s="46"/>
      <c r="K648" s="17"/>
      <c r="M648" s="4"/>
      <c r="O648" s="6">
        <v>57000</v>
      </c>
      <c r="Q648" s="6">
        <v>9900</v>
      </c>
      <c r="R648" s="84"/>
      <c r="S648" s="46"/>
      <c r="T648" s="17"/>
      <c r="Y648" s="208"/>
      <c r="Z648" s="208"/>
      <c r="AA648" s="46"/>
      <c r="AB648" s="17"/>
      <c r="AC648" s="17"/>
      <c r="AD648" s="208"/>
      <c r="AE648" s="208"/>
      <c r="AF648" s="46"/>
      <c r="AG648" s="17"/>
      <c r="AH648" s="17"/>
    </row>
    <row r="649" spans="2:34" ht="12.75">
      <c r="B649" s="16" t="s">
        <v>952</v>
      </c>
      <c r="D649" t="s">
        <v>618</v>
      </c>
      <c r="F649" s="6">
        <v>18000</v>
      </c>
      <c r="H649" s="6">
        <v>3000</v>
      </c>
      <c r="I649" s="84"/>
      <c r="J649" s="46"/>
      <c r="K649" s="17"/>
      <c r="M649" s="4"/>
      <c r="O649" s="6">
        <v>18000</v>
      </c>
      <c r="Q649" s="6">
        <v>3000</v>
      </c>
      <c r="R649" s="84"/>
      <c r="S649" s="46"/>
      <c r="T649" s="17"/>
      <c r="Y649" s="208"/>
      <c r="Z649" s="208"/>
      <c r="AA649" s="46"/>
      <c r="AB649" s="17"/>
      <c r="AC649" s="17"/>
      <c r="AD649" s="208"/>
      <c r="AE649" s="208"/>
      <c r="AF649" s="46"/>
      <c r="AG649" s="17"/>
      <c r="AH649" s="17"/>
    </row>
    <row r="650" spans="1:34" ht="12.75">
      <c r="A650" s="8">
        <v>97</v>
      </c>
      <c r="C650" s="13" t="s">
        <v>1115</v>
      </c>
      <c r="F650" s="6">
        <v>0</v>
      </c>
      <c r="H650" s="198">
        <v>0</v>
      </c>
      <c r="I650" s="84"/>
      <c r="J650" s="46"/>
      <c r="K650" s="17"/>
      <c r="M650" s="4"/>
      <c r="O650" s="6">
        <v>0</v>
      </c>
      <c r="Q650" s="198">
        <v>0</v>
      </c>
      <c r="R650" s="84"/>
      <c r="S650" s="46"/>
      <c r="T650" s="17"/>
      <c r="Y650" s="208"/>
      <c r="Z650" s="208"/>
      <c r="AA650" s="46"/>
      <c r="AB650" s="17"/>
      <c r="AC650" s="17"/>
      <c r="AD650" s="208"/>
      <c r="AE650" s="208"/>
      <c r="AF650" s="46"/>
      <c r="AG650" s="17"/>
      <c r="AH650" s="17"/>
    </row>
    <row r="651" spans="1:34" ht="12.75">
      <c r="A651" s="8">
        <v>98</v>
      </c>
      <c r="B651" s="16" t="s">
        <v>1135</v>
      </c>
      <c r="C651" t="s">
        <v>619</v>
      </c>
      <c r="F651" s="6">
        <v>8322000</v>
      </c>
      <c r="H651" s="6">
        <v>606000</v>
      </c>
      <c r="I651" s="84"/>
      <c r="J651" s="46"/>
      <c r="K651" s="17"/>
      <c r="M651" s="4"/>
      <c r="O651" s="6">
        <v>8322000</v>
      </c>
      <c r="Q651" s="6">
        <v>606000</v>
      </c>
      <c r="R651" s="84"/>
      <c r="S651" s="46"/>
      <c r="T651" s="17"/>
      <c r="Y651" s="208"/>
      <c r="Z651" s="208"/>
      <c r="AA651" s="46"/>
      <c r="AB651" s="17"/>
      <c r="AC651" s="17"/>
      <c r="AD651" s="208"/>
      <c r="AE651" s="208"/>
      <c r="AF651" s="46"/>
      <c r="AG651" s="17"/>
      <c r="AH651" s="17"/>
    </row>
    <row r="652" spans="2:34" ht="12.75">
      <c r="B652" s="16" t="s">
        <v>1141</v>
      </c>
      <c r="C652" t="s">
        <v>620</v>
      </c>
      <c r="F652" s="6">
        <f>O652+Y652</f>
        <v>961000</v>
      </c>
      <c r="H652" s="6">
        <f>Q652+Z652</f>
        <v>71000</v>
      </c>
      <c r="I652" s="84"/>
      <c r="J652" s="46"/>
      <c r="K652" s="17"/>
      <c r="M652" s="4"/>
      <c r="O652" s="6">
        <v>740000</v>
      </c>
      <c r="Q652" s="6">
        <v>54000</v>
      </c>
      <c r="R652" s="84"/>
      <c r="S652" s="46"/>
      <c r="T652" s="17"/>
      <c r="Y652" s="208">
        <v>221000</v>
      </c>
      <c r="Z652" s="208">
        <v>17000</v>
      </c>
      <c r="AA652" s="46"/>
      <c r="AB652" s="17"/>
      <c r="AC652" s="17"/>
      <c r="AD652" s="208"/>
      <c r="AE652" s="208"/>
      <c r="AF652" s="46"/>
      <c r="AG652" s="17"/>
      <c r="AH652" s="17"/>
    </row>
    <row r="653" spans="2:34" ht="12.75">
      <c r="B653" s="16">
        <v>2</v>
      </c>
      <c r="D653" t="s">
        <v>621</v>
      </c>
      <c r="F653" s="6">
        <v>0</v>
      </c>
      <c r="H653" s="198">
        <v>0</v>
      </c>
      <c r="I653" s="84"/>
      <c r="J653" s="46"/>
      <c r="K653" s="17"/>
      <c r="M653" s="4"/>
      <c r="O653" s="6">
        <v>0</v>
      </c>
      <c r="Q653" s="198">
        <v>0</v>
      </c>
      <c r="R653" s="84"/>
      <c r="S653" s="46"/>
      <c r="T653" s="17"/>
      <c r="Y653" s="208"/>
      <c r="Z653" s="208"/>
      <c r="AA653" s="46"/>
      <c r="AB653" s="17"/>
      <c r="AC653" s="17"/>
      <c r="AD653" s="208"/>
      <c r="AE653" s="208"/>
      <c r="AF653" s="46"/>
      <c r="AG653" s="17"/>
      <c r="AH653" s="17"/>
    </row>
    <row r="654" spans="1:34" ht="12.75">
      <c r="A654" s="8">
        <v>99</v>
      </c>
      <c r="C654" t="s">
        <v>551</v>
      </c>
      <c r="F654" s="6">
        <v>156000</v>
      </c>
      <c r="H654" s="6">
        <v>9500</v>
      </c>
      <c r="I654" s="84"/>
      <c r="J654" s="46"/>
      <c r="K654" s="17"/>
      <c r="M654" s="4"/>
      <c r="O654" s="6">
        <v>156000</v>
      </c>
      <c r="Q654" s="6">
        <v>9500</v>
      </c>
      <c r="R654" s="84"/>
      <c r="S654" s="46"/>
      <c r="T654" s="17"/>
      <c r="Y654" s="208"/>
      <c r="Z654" s="208"/>
      <c r="AA654" s="46"/>
      <c r="AB654" s="17"/>
      <c r="AC654" s="17"/>
      <c r="AD654" s="208"/>
      <c r="AE654" s="208"/>
      <c r="AF654" s="46"/>
      <c r="AG654" s="17"/>
      <c r="AH654" s="17"/>
    </row>
    <row r="655" spans="1:34" ht="12.75">
      <c r="A655" s="71">
        <v>100</v>
      </c>
      <c r="B655" s="53" t="s">
        <v>1135</v>
      </c>
      <c r="C655" s="54" t="s">
        <v>2100</v>
      </c>
      <c r="D655" s="54"/>
      <c r="E655" s="54"/>
      <c r="F655" s="55"/>
      <c r="G655" s="56"/>
      <c r="H655" s="55"/>
      <c r="I655" s="152"/>
      <c r="J655" s="153"/>
      <c r="K655" s="154"/>
      <c r="M655" s="4"/>
      <c r="O655" s="55"/>
      <c r="P655" s="56"/>
      <c r="Q655" s="55"/>
      <c r="R655" s="152"/>
      <c r="S655" s="153"/>
      <c r="T655" s="154"/>
      <c r="Y655" s="217"/>
      <c r="Z655" s="217"/>
      <c r="AA655" s="153"/>
      <c r="AB655" s="154"/>
      <c r="AC655" s="17"/>
      <c r="AD655" s="217"/>
      <c r="AE655" s="217"/>
      <c r="AF655" s="153"/>
      <c r="AG655" s="154"/>
      <c r="AH655" s="17"/>
    </row>
    <row r="656" spans="1:34" ht="12.75">
      <c r="A656" s="8">
        <v>100</v>
      </c>
      <c r="B656" s="16" t="s">
        <v>2098</v>
      </c>
      <c r="C656" t="s">
        <v>2099</v>
      </c>
      <c r="F656" s="6">
        <v>217000</v>
      </c>
      <c r="H656" s="6">
        <v>4500</v>
      </c>
      <c r="I656" s="84"/>
      <c r="J656" s="46"/>
      <c r="K656" s="17"/>
      <c r="M656" s="4"/>
      <c r="O656" s="6">
        <v>217000</v>
      </c>
      <c r="Q656" s="6">
        <v>4500</v>
      </c>
      <c r="R656" s="84"/>
      <c r="S656" s="46"/>
      <c r="T656" s="17"/>
      <c r="Y656" s="208"/>
      <c r="Z656" s="208"/>
      <c r="AA656" s="46"/>
      <c r="AB656" s="17"/>
      <c r="AC656" s="17"/>
      <c r="AD656" s="208"/>
      <c r="AE656" s="208"/>
      <c r="AF656" s="46"/>
      <c r="AG656" s="17"/>
      <c r="AH656" s="17"/>
    </row>
    <row r="657" spans="2:34" ht="12.75">
      <c r="B657" s="16">
        <v>2</v>
      </c>
      <c r="C657" t="s">
        <v>2101</v>
      </c>
      <c r="F657" s="6">
        <v>20000</v>
      </c>
      <c r="H657" s="6">
        <v>300</v>
      </c>
      <c r="I657" s="84"/>
      <c r="J657" s="46"/>
      <c r="K657" s="17"/>
      <c r="M657" s="4"/>
      <c r="O657" s="6">
        <v>20000</v>
      </c>
      <c r="Q657" s="6">
        <v>300</v>
      </c>
      <c r="R657" s="84"/>
      <c r="S657" s="46"/>
      <c r="T657" s="17"/>
      <c r="Y657" s="208"/>
      <c r="Z657" s="208"/>
      <c r="AA657" s="46"/>
      <c r="AB657" s="17"/>
      <c r="AC657" s="17"/>
      <c r="AD657" s="208"/>
      <c r="AE657" s="208"/>
      <c r="AF657" s="46"/>
      <c r="AG657" s="17"/>
      <c r="AH657" s="17"/>
    </row>
    <row r="658" spans="1:34" ht="12.75">
      <c r="A658" s="8">
        <v>101</v>
      </c>
      <c r="B658" s="16">
        <v>1</v>
      </c>
      <c r="C658" t="s">
        <v>552</v>
      </c>
      <c r="F658" s="6">
        <f>O658+Y658</f>
        <v>1955000</v>
      </c>
      <c r="H658" s="6">
        <f>Q658+Z658</f>
        <v>428000</v>
      </c>
      <c r="I658" s="84"/>
      <c r="J658" s="46"/>
      <c r="K658" s="17"/>
      <c r="M658" s="4"/>
      <c r="O658" s="6">
        <v>110000</v>
      </c>
      <c r="Q658" s="6">
        <v>25000</v>
      </c>
      <c r="R658" s="84"/>
      <c r="S658" s="46"/>
      <c r="T658" s="17"/>
      <c r="Y658" s="208">
        <v>1845000</v>
      </c>
      <c r="Z658" s="208">
        <v>403000</v>
      </c>
      <c r="AA658" s="46"/>
      <c r="AB658" s="17"/>
      <c r="AC658" s="17"/>
      <c r="AD658" s="208"/>
      <c r="AE658" s="208"/>
      <c r="AF658" s="46"/>
      <c r="AG658" s="17"/>
      <c r="AH658" s="17"/>
    </row>
    <row r="659" spans="2:34" ht="12.75">
      <c r="B659" s="16" t="s">
        <v>976</v>
      </c>
      <c r="D659" t="s">
        <v>553</v>
      </c>
      <c r="F659" s="6">
        <v>16000</v>
      </c>
      <c r="H659" s="6">
        <v>3500</v>
      </c>
      <c r="I659" s="84"/>
      <c r="J659" s="46"/>
      <c r="K659" s="17"/>
      <c r="M659" s="4"/>
      <c r="O659" s="6">
        <v>16000</v>
      </c>
      <c r="Q659" s="6">
        <v>3500</v>
      </c>
      <c r="R659" s="84"/>
      <c r="S659" s="46"/>
      <c r="T659" s="17"/>
      <c r="Y659" s="208"/>
      <c r="Z659" s="208"/>
      <c r="AA659" s="46"/>
      <c r="AB659" s="17"/>
      <c r="AC659" s="17"/>
      <c r="AD659" s="208"/>
      <c r="AE659" s="208"/>
      <c r="AF659" s="46"/>
      <c r="AG659" s="17"/>
      <c r="AH659" s="17"/>
    </row>
    <row r="660" spans="2:34" ht="12.75">
      <c r="B660" s="16" t="s">
        <v>977</v>
      </c>
      <c r="C660" t="s">
        <v>554</v>
      </c>
      <c r="F660" s="23">
        <v>211000</v>
      </c>
      <c r="H660" s="23">
        <v>83000</v>
      </c>
      <c r="I660" s="84"/>
      <c r="J660" s="46"/>
      <c r="K660" s="17"/>
      <c r="M660" s="4"/>
      <c r="O660" s="23">
        <v>211000</v>
      </c>
      <c r="Q660" s="23">
        <v>83000</v>
      </c>
      <c r="R660" s="84"/>
      <c r="S660" s="46"/>
      <c r="T660" s="17"/>
      <c r="Y660" s="208"/>
      <c r="Z660" s="208"/>
      <c r="AA660" s="46"/>
      <c r="AB660" s="17"/>
      <c r="AC660" s="17"/>
      <c r="AD660" s="208"/>
      <c r="AE660" s="208"/>
      <c r="AF660" s="46"/>
      <c r="AG660" s="17"/>
      <c r="AH660" s="17"/>
    </row>
    <row r="661" spans="1:34" ht="12.75">
      <c r="A661" s="8">
        <v>102</v>
      </c>
      <c r="B661" s="16" t="s">
        <v>1216</v>
      </c>
      <c r="C661" t="s">
        <v>783</v>
      </c>
      <c r="F661" s="187">
        <v>0</v>
      </c>
      <c r="H661" s="187">
        <v>0</v>
      </c>
      <c r="I661" s="84"/>
      <c r="J661" s="46"/>
      <c r="K661" s="17"/>
      <c r="M661" s="4"/>
      <c r="O661" s="187">
        <v>0</v>
      </c>
      <c r="Q661" s="187">
        <v>0</v>
      </c>
      <c r="R661" s="84"/>
      <c r="S661" s="46"/>
      <c r="T661" s="17"/>
      <c r="Y661" s="208"/>
      <c r="Z661" s="208"/>
      <c r="AA661" s="46"/>
      <c r="AB661" s="17"/>
      <c r="AC661" s="17"/>
      <c r="AD661" s="208"/>
      <c r="AE661" s="208"/>
      <c r="AF661" s="46"/>
      <c r="AG661" s="17"/>
      <c r="AH661" s="17"/>
    </row>
    <row r="662" spans="2:34" ht="12.75">
      <c r="B662" s="16" t="s">
        <v>1217</v>
      </c>
      <c r="C662" t="s">
        <v>2102</v>
      </c>
      <c r="F662" s="6">
        <v>0</v>
      </c>
      <c r="H662" s="198">
        <v>0</v>
      </c>
      <c r="I662" s="84"/>
      <c r="J662" s="46"/>
      <c r="K662" s="17"/>
      <c r="M662" s="4"/>
      <c r="O662" s="6">
        <v>0</v>
      </c>
      <c r="Q662" s="198">
        <v>0</v>
      </c>
      <c r="R662" s="84"/>
      <c r="S662" s="46"/>
      <c r="T662" s="17"/>
      <c r="Y662" s="208"/>
      <c r="Z662" s="208"/>
      <c r="AA662" s="46"/>
      <c r="AB662" s="17"/>
      <c r="AC662" s="17"/>
      <c r="AD662" s="208"/>
      <c r="AE662" s="208"/>
      <c r="AF662" s="46"/>
      <c r="AG662" s="17"/>
      <c r="AH662" s="17"/>
    </row>
    <row r="663" spans="1:34" ht="12.75">
      <c r="A663" s="8">
        <v>103</v>
      </c>
      <c r="B663" s="16">
        <v>1</v>
      </c>
      <c r="C663" t="s">
        <v>555</v>
      </c>
      <c r="F663" s="6">
        <f>O663+Y663</f>
        <v>20238000</v>
      </c>
      <c r="H663" s="6">
        <f>Q663+Z663</f>
        <v>5435000</v>
      </c>
      <c r="I663" s="84"/>
      <c r="J663" s="46"/>
      <c r="K663" s="17"/>
      <c r="M663" s="4"/>
      <c r="O663" s="6">
        <v>9916000</v>
      </c>
      <c r="Q663" s="6">
        <v>2022000</v>
      </c>
      <c r="R663" s="84"/>
      <c r="S663" s="46"/>
      <c r="T663" s="17"/>
      <c r="Y663" s="208">
        <v>10322000</v>
      </c>
      <c r="Z663" s="208">
        <v>3413000</v>
      </c>
      <c r="AA663" s="46"/>
      <c r="AB663" s="17"/>
      <c r="AC663" s="17"/>
      <c r="AD663" s="208"/>
      <c r="AE663" s="208"/>
      <c r="AF663" s="46"/>
      <c r="AG663" s="17"/>
      <c r="AH663" s="17"/>
    </row>
    <row r="664" spans="2:34" ht="12.75">
      <c r="B664" s="16">
        <v>2</v>
      </c>
      <c r="D664" t="s">
        <v>556</v>
      </c>
      <c r="F664" s="6">
        <v>24000</v>
      </c>
      <c r="H664" s="6">
        <v>4800</v>
      </c>
      <c r="I664" s="84"/>
      <c r="J664" s="46"/>
      <c r="K664" s="17"/>
      <c r="M664" s="4"/>
      <c r="O664" s="6">
        <v>24000</v>
      </c>
      <c r="Q664" s="6">
        <v>4800</v>
      </c>
      <c r="R664" s="84"/>
      <c r="S664" s="46"/>
      <c r="T664" s="17"/>
      <c r="Y664" s="208"/>
      <c r="Z664" s="208"/>
      <c r="AA664" s="46"/>
      <c r="AB664" s="17"/>
      <c r="AC664" s="17"/>
      <c r="AD664" s="208"/>
      <c r="AE664" s="208"/>
      <c r="AF664" s="46"/>
      <c r="AG664" s="17"/>
      <c r="AH664" s="17"/>
    </row>
    <row r="665" spans="2:34" ht="12.75">
      <c r="B665" s="16">
        <v>3</v>
      </c>
      <c r="C665" s="17" t="s">
        <v>784</v>
      </c>
      <c r="F665" s="187">
        <v>0</v>
      </c>
      <c r="H665" s="187">
        <v>0</v>
      </c>
      <c r="I665" s="84"/>
      <c r="J665" s="46"/>
      <c r="K665" s="17"/>
      <c r="M665" s="4"/>
      <c r="O665" s="187">
        <v>0</v>
      </c>
      <c r="Q665" s="187">
        <v>0</v>
      </c>
      <c r="R665" s="84"/>
      <c r="S665" s="46"/>
      <c r="T665" s="17"/>
      <c r="Y665" s="208"/>
      <c r="Z665" s="208"/>
      <c r="AA665" s="46"/>
      <c r="AB665" s="17"/>
      <c r="AC665" s="17"/>
      <c r="AD665" s="208"/>
      <c r="AE665" s="208"/>
      <c r="AF665" s="46"/>
      <c r="AG665" s="17"/>
      <c r="AH665" s="17"/>
    </row>
    <row r="666" spans="1:34" ht="12.75">
      <c r="A666" s="8">
        <v>104</v>
      </c>
      <c r="B666" s="16" t="s">
        <v>1135</v>
      </c>
      <c r="C666" t="s">
        <v>557</v>
      </c>
      <c r="F666" s="6">
        <v>191000</v>
      </c>
      <c r="H666" s="6">
        <v>69000</v>
      </c>
      <c r="I666" s="84"/>
      <c r="J666" s="46"/>
      <c r="K666" s="17"/>
      <c r="M666" s="4"/>
      <c r="O666" s="6">
        <v>191000</v>
      </c>
      <c r="Q666" s="6">
        <v>69000</v>
      </c>
      <c r="R666" s="84"/>
      <c r="S666" s="46"/>
      <c r="T666" s="17"/>
      <c r="Y666" s="208"/>
      <c r="Z666" s="208"/>
      <c r="AA666" s="46"/>
      <c r="AB666" s="17"/>
      <c r="AC666" s="17"/>
      <c r="AD666" s="208"/>
      <c r="AE666" s="208"/>
      <c r="AF666" s="46"/>
      <c r="AG666" s="17"/>
      <c r="AH666" s="17"/>
    </row>
    <row r="667" spans="2:34" ht="12.75">
      <c r="B667" s="16" t="s">
        <v>1141</v>
      </c>
      <c r="C667" t="s">
        <v>558</v>
      </c>
      <c r="F667" s="6">
        <v>63000</v>
      </c>
      <c r="H667" s="6">
        <v>17000</v>
      </c>
      <c r="I667" s="84"/>
      <c r="J667" s="46"/>
      <c r="K667" s="17"/>
      <c r="M667" s="4"/>
      <c r="O667" s="6">
        <v>63000</v>
      </c>
      <c r="Q667" s="6">
        <v>17000</v>
      </c>
      <c r="R667" s="84"/>
      <c r="S667" s="46"/>
      <c r="T667" s="17"/>
      <c r="Y667" s="208"/>
      <c r="Z667" s="208"/>
      <c r="AA667" s="46"/>
      <c r="AB667" s="17"/>
      <c r="AC667" s="17"/>
      <c r="AD667" s="208"/>
      <c r="AE667" s="208"/>
      <c r="AF667" s="46"/>
      <c r="AG667" s="17"/>
      <c r="AH667" s="17"/>
    </row>
    <row r="668" spans="2:34" ht="12.75">
      <c r="B668" s="16">
        <v>2</v>
      </c>
      <c r="C668" t="s">
        <v>559</v>
      </c>
      <c r="F668" s="6">
        <v>146000</v>
      </c>
      <c r="H668" s="6">
        <v>27000</v>
      </c>
      <c r="I668" s="84"/>
      <c r="J668" s="46"/>
      <c r="K668" s="17"/>
      <c r="M668" s="4"/>
      <c r="O668" s="6">
        <v>146000</v>
      </c>
      <c r="Q668" s="6">
        <v>27000</v>
      </c>
      <c r="R668" s="84"/>
      <c r="S668" s="46"/>
      <c r="T668" s="17"/>
      <c r="Y668" s="208"/>
      <c r="Z668" s="208"/>
      <c r="AA668" s="46"/>
      <c r="AB668" s="17"/>
      <c r="AC668" s="17"/>
      <c r="AD668" s="208"/>
      <c r="AE668" s="208"/>
      <c r="AF668" s="46"/>
      <c r="AG668" s="17"/>
      <c r="AH668" s="17"/>
    </row>
    <row r="669" spans="1:34" ht="12.75">
      <c r="A669" s="8">
        <v>105</v>
      </c>
      <c r="B669" s="16" t="s">
        <v>1135</v>
      </c>
      <c r="C669" t="s">
        <v>560</v>
      </c>
      <c r="F669" s="6">
        <v>2000</v>
      </c>
      <c r="H669" s="6">
        <v>900</v>
      </c>
      <c r="I669" s="84"/>
      <c r="J669" s="46"/>
      <c r="K669" s="17"/>
      <c r="M669" s="4"/>
      <c r="O669" s="6">
        <v>2000</v>
      </c>
      <c r="Q669" s="6">
        <v>900</v>
      </c>
      <c r="R669" s="84"/>
      <c r="S669" s="46"/>
      <c r="T669" s="17"/>
      <c r="Y669" s="208"/>
      <c r="Z669" s="208"/>
      <c r="AA669" s="46"/>
      <c r="AB669" s="17"/>
      <c r="AC669" s="17"/>
      <c r="AD669" s="275">
        <v>0</v>
      </c>
      <c r="AE669" s="275">
        <v>0</v>
      </c>
      <c r="AF669" s="46"/>
      <c r="AG669" s="17"/>
      <c r="AH669" s="17"/>
    </row>
    <row r="670" spans="2:34" ht="12.75">
      <c r="B670" s="16" t="s">
        <v>1141</v>
      </c>
      <c r="C670" t="s">
        <v>561</v>
      </c>
      <c r="F670" s="6">
        <v>0</v>
      </c>
      <c r="H670" s="198">
        <v>0</v>
      </c>
      <c r="I670" s="84"/>
      <c r="J670" s="46"/>
      <c r="K670" s="17"/>
      <c r="M670" s="4"/>
      <c r="O670" s="6">
        <v>0</v>
      </c>
      <c r="Q670" s="198">
        <v>0</v>
      </c>
      <c r="R670" s="84"/>
      <c r="S670" s="46"/>
      <c r="T670" s="17"/>
      <c r="Y670" s="208"/>
      <c r="Z670" s="208"/>
      <c r="AA670" s="46"/>
      <c r="AB670" s="17"/>
      <c r="AC670" s="17"/>
      <c r="AD670" s="275"/>
      <c r="AE670" s="275"/>
      <c r="AF670" s="46"/>
      <c r="AG670" s="17"/>
      <c r="AH670" s="17"/>
    </row>
    <row r="671" spans="2:34" ht="12.75">
      <c r="B671" s="16">
        <v>2</v>
      </c>
      <c r="C671" t="s">
        <v>386</v>
      </c>
      <c r="F671" s="6">
        <v>2000</v>
      </c>
      <c r="H671" s="6">
        <v>1200</v>
      </c>
      <c r="I671" s="84"/>
      <c r="J671" s="46"/>
      <c r="K671" s="17"/>
      <c r="M671" s="4"/>
      <c r="O671" s="6">
        <v>2000</v>
      </c>
      <c r="Q671" s="6">
        <v>1200</v>
      </c>
      <c r="R671" s="84"/>
      <c r="S671" s="46"/>
      <c r="T671" s="17"/>
      <c r="Y671" s="208"/>
      <c r="Z671" s="208"/>
      <c r="AA671" s="46"/>
      <c r="AB671" s="17"/>
      <c r="AC671" s="17"/>
      <c r="AD671" s="275"/>
      <c r="AE671" s="275"/>
      <c r="AF671" s="46"/>
      <c r="AG671" s="17"/>
      <c r="AH671" s="17"/>
    </row>
    <row r="672" spans="2:34" ht="12.75">
      <c r="B672" s="16" t="s">
        <v>571</v>
      </c>
      <c r="C672" t="s">
        <v>562</v>
      </c>
      <c r="F672" s="6">
        <v>9000</v>
      </c>
      <c r="H672" s="6">
        <v>1400</v>
      </c>
      <c r="I672" s="84"/>
      <c r="J672" s="46"/>
      <c r="K672" s="17"/>
      <c r="M672" s="4"/>
      <c r="O672" s="6">
        <v>9000</v>
      </c>
      <c r="Q672" s="6">
        <v>1400</v>
      </c>
      <c r="R672" s="84"/>
      <c r="S672" s="46"/>
      <c r="T672" s="17"/>
      <c r="Y672" s="208"/>
      <c r="Z672" s="208"/>
      <c r="AA672" s="46"/>
      <c r="AB672" s="17"/>
      <c r="AC672" s="17"/>
      <c r="AD672" s="275"/>
      <c r="AE672" s="275"/>
      <c r="AF672" s="46"/>
      <c r="AG672" s="17"/>
      <c r="AH672" s="17"/>
    </row>
    <row r="673" spans="2:34" ht="12.75">
      <c r="B673" s="16" t="s">
        <v>572</v>
      </c>
      <c r="C673" t="s">
        <v>564</v>
      </c>
      <c r="F673" s="187">
        <v>0</v>
      </c>
      <c r="H673" s="187">
        <v>0</v>
      </c>
      <c r="I673" s="84"/>
      <c r="J673" s="46"/>
      <c r="K673" s="17"/>
      <c r="M673" s="4"/>
      <c r="O673" s="187">
        <v>0</v>
      </c>
      <c r="Q673" s="187">
        <v>0</v>
      </c>
      <c r="R673" s="84"/>
      <c r="S673" s="46"/>
      <c r="T673" s="17"/>
      <c r="Y673" s="208"/>
      <c r="Z673" s="208"/>
      <c r="AA673" s="46"/>
      <c r="AB673" s="17"/>
      <c r="AC673" s="17"/>
      <c r="AD673" s="275"/>
      <c r="AE673" s="275"/>
      <c r="AF673" s="46"/>
      <c r="AG673" s="17"/>
      <c r="AH673" s="17"/>
    </row>
    <row r="674" spans="2:34" ht="12.75">
      <c r="B674" s="16" t="s">
        <v>573</v>
      </c>
      <c r="C674" t="s">
        <v>563</v>
      </c>
      <c r="F674" s="6">
        <v>1000</v>
      </c>
      <c r="H674" s="198">
        <v>0</v>
      </c>
      <c r="I674" s="84"/>
      <c r="J674" s="46"/>
      <c r="K674" s="17"/>
      <c r="M674" s="4"/>
      <c r="O674" s="6">
        <v>1000</v>
      </c>
      <c r="Q674" s="198">
        <v>0</v>
      </c>
      <c r="R674" s="84"/>
      <c r="S674" s="46"/>
      <c r="T674" s="17"/>
      <c r="Y674" s="208"/>
      <c r="Z674" s="208"/>
      <c r="AA674" s="46"/>
      <c r="AB674" s="17"/>
      <c r="AC674" s="17"/>
      <c r="AD674" s="275"/>
      <c r="AE674" s="275"/>
      <c r="AF674" s="46"/>
      <c r="AG674" s="17"/>
      <c r="AH674" s="17"/>
    </row>
    <row r="675" spans="2:34" ht="12.75">
      <c r="B675" s="16" t="s">
        <v>574</v>
      </c>
      <c r="C675" t="s">
        <v>565</v>
      </c>
      <c r="F675" s="6">
        <v>2000</v>
      </c>
      <c r="H675" s="198">
        <v>0</v>
      </c>
      <c r="I675" s="84"/>
      <c r="J675" s="46"/>
      <c r="K675" s="17"/>
      <c r="M675" s="4"/>
      <c r="O675" s="6">
        <v>2000</v>
      </c>
      <c r="Q675" s="198">
        <v>0</v>
      </c>
      <c r="R675" s="84"/>
      <c r="S675" s="46"/>
      <c r="T675" s="17"/>
      <c r="Y675" s="208"/>
      <c r="Z675" s="208"/>
      <c r="AA675" s="46"/>
      <c r="AB675" s="17"/>
      <c r="AC675" s="17"/>
      <c r="AD675" s="275"/>
      <c r="AE675" s="275"/>
      <c r="AF675" s="46"/>
      <c r="AG675" s="17"/>
      <c r="AH675" s="17"/>
    </row>
    <row r="676" spans="2:34" ht="12.75">
      <c r="B676" s="16">
        <v>4</v>
      </c>
      <c r="C676" t="s">
        <v>566</v>
      </c>
      <c r="F676" s="6">
        <v>1000</v>
      </c>
      <c r="H676" s="6">
        <v>100</v>
      </c>
      <c r="I676" s="84"/>
      <c r="J676" s="46"/>
      <c r="K676" s="17"/>
      <c r="M676" s="4"/>
      <c r="O676" s="6">
        <v>1000</v>
      </c>
      <c r="Q676" s="6">
        <v>100</v>
      </c>
      <c r="R676" s="84"/>
      <c r="S676" s="46"/>
      <c r="T676" s="17"/>
      <c r="Y676" s="208"/>
      <c r="Z676" s="208"/>
      <c r="AA676" s="46"/>
      <c r="AB676" s="17"/>
      <c r="AC676" s="17"/>
      <c r="AD676" s="208"/>
      <c r="AE676" s="208"/>
      <c r="AF676" s="46"/>
      <c r="AG676" s="17"/>
      <c r="AH676" s="17"/>
    </row>
    <row r="677" spans="2:34" ht="12.75">
      <c r="B677" s="16" t="s">
        <v>959</v>
      </c>
      <c r="D677" t="s">
        <v>567</v>
      </c>
      <c r="F677" s="6">
        <v>267000</v>
      </c>
      <c r="H677" s="6">
        <v>46000</v>
      </c>
      <c r="I677" s="84"/>
      <c r="J677" s="46"/>
      <c r="K677" s="17"/>
      <c r="M677" s="4"/>
      <c r="O677" s="6">
        <v>267000</v>
      </c>
      <c r="Q677" s="6">
        <v>46000</v>
      </c>
      <c r="R677" s="84"/>
      <c r="S677" s="46"/>
      <c r="T677" s="17"/>
      <c r="Y677" s="208"/>
      <c r="Z677" s="208"/>
      <c r="AA677" s="46"/>
      <c r="AB677" s="17"/>
      <c r="AC677" s="17"/>
      <c r="AD677" s="208"/>
      <c r="AE677" s="208"/>
      <c r="AF677" s="46"/>
      <c r="AG677" s="17"/>
      <c r="AH677" s="17"/>
    </row>
    <row r="678" spans="2:34" ht="12.75">
      <c r="B678" s="16" t="s">
        <v>960</v>
      </c>
      <c r="C678" t="s">
        <v>568</v>
      </c>
      <c r="F678" s="6">
        <v>4000</v>
      </c>
      <c r="H678" s="6">
        <v>1500</v>
      </c>
      <c r="I678" s="84"/>
      <c r="J678" s="46"/>
      <c r="K678" s="17"/>
      <c r="M678" s="4"/>
      <c r="O678" s="6">
        <v>4000</v>
      </c>
      <c r="Q678" s="6">
        <v>1500</v>
      </c>
      <c r="R678" s="84"/>
      <c r="S678" s="46"/>
      <c r="T678" s="17"/>
      <c r="Y678" s="208"/>
      <c r="Z678" s="208"/>
      <c r="AA678" s="46"/>
      <c r="AB678" s="17"/>
      <c r="AC678" s="17"/>
      <c r="AD678" s="208"/>
      <c r="AE678" s="208"/>
      <c r="AF678" s="46"/>
      <c r="AG678" s="17"/>
      <c r="AH678" s="17"/>
    </row>
    <row r="679" spans="1:34" ht="12.75">
      <c r="A679" s="8">
        <v>106</v>
      </c>
      <c r="C679" t="s">
        <v>785</v>
      </c>
      <c r="F679" s="187">
        <v>0</v>
      </c>
      <c r="H679" s="187">
        <v>0</v>
      </c>
      <c r="I679" s="84"/>
      <c r="J679" s="46"/>
      <c r="K679" s="17"/>
      <c r="M679" s="4"/>
      <c r="O679" s="187">
        <v>0</v>
      </c>
      <c r="Q679" s="187">
        <v>0</v>
      </c>
      <c r="R679" s="84"/>
      <c r="S679" s="46"/>
      <c r="T679" s="17"/>
      <c r="Y679" s="208"/>
      <c r="Z679" s="208"/>
      <c r="AA679" s="46"/>
      <c r="AB679" s="17"/>
      <c r="AC679" s="17"/>
      <c r="AD679" s="208"/>
      <c r="AE679" s="208"/>
      <c r="AF679" s="46"/>
      <c r="AG679" s="17"/>
      <c r="AH679" s="17"/>
    </row>
    <row r="680" spans="1:34" ht="12.75">
      <c r="A680" s="8">
        <v>107</v>
      </c>
      <c r="C680" t="s">
        <v>569</v>
      </c>
      <c r="F680" s="6">
        <v>67000</v>
      </c>
      <c r="H680" s="6">
        <v>7900</v>
      </c>
      <c r="I680" s="84"/>
      <c r="J680" s="46"/>
      <c r="K680" s="17"/>
      <c r="M680" s="4"/>
      <c r="O680" s="6">
        <v>67000</v>
      </c>
      <c r="Q680" s="6">
        <v>7900</v>
      </c>
      <c r="R680" s="84"/>
      <c r="S680" s="46"/>
      <c r="T680" s="17"/>
      <c r="Y680" s="208"/>
      <c r="Z680" s="208"/>
      <c r="AA680" s="46"/>
      <c r="AB680" s="17"/>
      <c r="AC680" s="17"/>
      <c r="AD680" s="208"/>
      <c r="AE680" s="208"/>
      <c r="AF680" s="46"/>
      <c r="AG680" s="17"/>
      <c r="AH680" s="17"/>
    </row>
    <row r="681" spans="1:34" ht="12.75">
      <c r="A681" s="8">
        <v>108</v>
      </c>
      <c r="B681" s="16" t="s">
        <v>1135</v>
      </c>
      <c r="C681" t="s">
        <v>570</v>
      </c>
      <c r="F681" s="6">
        <f>O681+Y681</f>
        <v>1534000</v>
      </c>
      <c r="H681" s="6">
        <f>Q681+Z681</f>
        <v>558600</v>
      </c>
      <c r="I681" s="84"/>
      <c r="J681" s="46"/>
      <c r="K681" s="17"/>
      <c r="M681" s="4"/>
      <c r="O681" s="6">
        <v>2000</v>
      </c>
      <c r="Q681" s="6">
        <v>600</v>
      </c>
      <c r="R681" s="84"/>
      <c r="S681" s="46"/>
      <c r="T681" s="17"/>
      <c r="Y681" s="208">
        <v>1532000</v>
      </c>
      <c r="Z681" s="208">
        <v>558000</v>
      </c>
      <c r="AA681" s="46"/>
      <c r="AB681" s="17"/>
      <c r="AC681" s="17"/>
      <c r="AD681" s="208"/>
      <c r="AE681" s="208"/>
      <c r="AF681" s="46"/>
      <c r="AG681" s="17"/>
      <c r="AH681" s="17"/>
    </row>
    <row r="682" spans="2:34" ht="12.75">
      <c r="B682" s="16" t="s">
        <v>1141</v>
      </c>
      <c r="D682" t="s">
        <v>575</v>
      </c>
      <c r="F682" s="6">
        <v>4000</v>
      </c>
      <c r="H682" s="6">
        <v>100</v>
      </c>
      <c r="I682" s="84"/>
      <c r="J682" s="46"/>
      <c r="K682" s="17"/>
      <c r="M682" s="4"/>
      <c r="O682" s="6">
        <v>4000</v>
      </c>
      <c r="Q682" s="6">
        <v>100</v>
      </c>
      <c r="R682" s="84"/>
      <c r="S682" s="46"/>
      <c r="T682" s="17"/>
      <c r="Y682" s="208"/>
      <c r="Z682" s="208"/>
      <c r="AA682" s="46"/>
      <c r="AB682" s="17"/>
      <c r="AC682" s="17"/>
      <c r="AD682" s="208"/>
      <c r="AE682" s="208"/>
      <c r="AF682" s="46"/>
      <c r="AG682" s="17"/>
      <c r="AH682" s="17"/>
    </row>
    <row r="683" spans="2:34" ht="12.75">
      <c r="B683" s="16">
        <v>2</v>
      </c>
      <c r="C683" t="s">
        <v>576</v>
      </c>
      <c r="F683" s="6">
        <v>12000</v>
      </c>
      <c r="H683" s="6">
        <v>2100</v>
      </c>
      <c r="I683" s="84"/>
      <c r="J683" s="46"/>
      <c r="K683" s="17"/>
      <c r="M683" s="4"/>
      <c r="O683" s="6">
        <v>12000</v>
      </c>
      <c r="Q683" s="6">
        <v>2100</v>
      </c>
      <c r="R683" s="84"/>
      <c r="S683" s="46"/>
      <c r="T683" s="17"/>
      <c r="Y683" s="208"/>
      <c r="Z683" s="208"/>
      <c r="AA683" s="46"/>
      <c r="AB683" s="17"/>
      <c r="AC683" s="17"/>
      <c r="AD683" s="208"/>
      <c r="AE683" s="208"/>
      <c r="AF683" s="46"/>
      <c r="AG683" s="17"/>
      <c r="AH683" s="17"/>
    </row>
    <row r="684" spans="2:34" ht="12.75">
      <c r="B684" s="16" t="s">
        <v>950</v>
      </c>
      <c r="C684" t="s">
        <v>577</v>
      </c>
      <c r="F684" s="6">
        <v>2000</v>
      </c>
      <c r="H684" s="6">
        <v>500</v>
      </c>
      <c r="I684" s="84"/>
      <c r="J684" s="46"/>
      <c r="K684" s="17"/>
      <c r="M684" s="4"/>
      <c r="O684" s="6">
        <v>2000</v>
      </c>
      <c r="Q684" s="6">
        <v>500</v>
      </c>
      <c r="R684" s="84"/>
      <c r="S684" s="46"/>
      <c r="T684" s="17"/>
      <c r="Y684" s="208"/>
      <c r="Z684" s="208"/>
      <c r="AA684" s="46"/>
      <c r="AB684" s="17"/>
      <c r="AC684" s="17"/>
      <c r="AD684" s="208"/>
      <c r="AE684" s="208"/>
      <c r="AF684" s="46"/>
      <c r="AG684" s="17"/>
      <c r="AH684" s="17"/>
    </row>
    <row r="685" spans="2:34" ht="12.75">
      <c r="B685" s="16" t="s">
        <v>952</v>
      </c>
      <c r="D685" t="s">
        <v>578</v>
      </c>
      <c r="F685" s="6">
        <v>0</v>
      </c>
      <c r="H685" s="198">
        <v>0</v>
      </c>
      <c r="I685" s="84"/>
      <c r="J685" s="46"/>
      <c r="K685" s="17"/>
      <c r="M685" s="4"/>
      <c r="O685" s="6">
        <v>0</v>
      </c>
      <c r="Q685" s="198">
        <v>0</v>
      </c>
      <c r="R685" s="84"/>
      <c r="S685" s="46"/>
      <c r="T685" s="17"/>
      <c r="Y685" s="208"/>
      <c r="Z685" s="208"/>
      <c r="AA685" s="46"/>
      <c r="AB685" s="17"/>
      <c r="AC685" s="17"/>
      <c r="AD685" s="208"/>
      <c r="AE685" s="208"/>
      <c r="AF685" s="46"/>
      <c r="AG685" s="17"/>
      <c r="AH685" s="17"/>
    </row>
    <row r="686" spans="2:34" ht="12.75">
      <c r="B686" s="16">
        <v>4</v>
      </c>
      <c r="D686" t="s">
        <v>579</v>
      </c>
      <c r="E686" s="150"/>
      <c r="F686" s="6">
        <v>13000</v>
      </c>
      <c r="H686" s="6">
        <v>200</v>
      </c>
      <c r="I686" s="84"/>
      <c r="J686" s="46"/>
      <c r="K686" s="17"/>
      <c r="M686" s="4"/>
      <c r="O686" s="6">
        <v>13000</v>
      </c>
      <c r="Q686" s="6">
        <v>200</v>
      </c>
      <c r="R686" s="84"/>
      <c r="S686" s="46"/>
      <c r="T686" s="17"/>
      <c r="Y686" s="208"/>
      <c r="Z686" s="208"/>
      <c r="AA686" s="46"/>
      <c r="AB686" s="17"/>
      <c r="AC686" s="17"/>
      <c r="AD686" s="208"/>
      <c r="AE686" s="208"/>
      <c r="AF686" s="46"/>
      <c r="AG686" s="17"/>
      <c r="AH686" s="17"/>
    </row>
    <row r="687" spans="2:34" ht="12.75">
      <c r="B687" s="16">
        <v>5</v>
      </c>
      <c r="D687" t="s">
        <v>580</v>
      </c>
      <c r="E687" s="150"/>
      <c r="F687" s="6">
        <f>O687+Y687</f>
        <v>3324000</v>
      </c>
      <c r="H687" s="6">
        <f>Q687+Z687</f>
        <v>43000</v>
      </c>
      <c r="I687" s="84"/>
      <c r="J687" s="46"/>
      <c r="K687" s="17"/>
      <c r="M687" s="4"/>
      <c r="O687" s="6">
        <v>2246000</v>
      </c>
      <c r="Q687" s="6">
        <v>30000</v>
      </c>
      <c r="R687" s="84"/>
      <c r="S687" s="46"/>
      <c r="T687" s="17"/>
      <c r="Y687" s="208">
        <v>1078000</v>
      </c>
      <c r="Z687" s="208">
        <v>13000</v>
      </c>
      <c r="AA687" s="46"/>
      <c r="AB687" s="17"/>
      <c r="AC687" s="17"/>
      <c r="AD687" s="208"/>
      <c r="AE687" s="208"/>
      <c r="AF687" s="46"/>
      <c r="AG687" s="17"/>
      <c r="AH687" s="17"/>
    </row>
    <row r="688" spans="2:34" ht="12.75">
      <c r="B688" s="16" t="s">
        <v>129</v>
      </c>
      <c r="D688" t="s">
        <v>581</v>
      </c>
      <c r="E688" s="150"/>
      <c r="F688" s="6">
        <v>37000</v>
      </c>
      <c r="H688" s="6">
        <v>700</v>
      </c>
      <c r="I688" s="84"/>
      <c r="J688" s="46"/>
      <c r="K688" s="17"/>
      <c r="M688" s="4"/>
      <c r="O688" s="6">
        <v>37000</v>
      </c>
      <c r="Q688" s="6">
        <v>700</v>
      </c>
      <c r="R688" s="84"/>
      <c r="S688" s="46"/>
      <c r="T688" s="17"/>
      <c r="Y688" s="208"/>
      <c r="Z688" s="208"/>
      <c r="AA688" s="46"/>
      <c r="AB688" s="17"/>
      <c r="AC688" s="17"/>
      <c r="AD688" s="208"/>
      <c r="AE688" s="208"/>
      <c r="AF688" s="46"/>
      <c r="AG688" s="17"/>
      <c r="AH688" s="17"/>
    </row>
    <row r="689" spans="2:34" ht="12.75">
      <c r="B689" s="16" t="s">
        <v>130</v>
      </c>
      <c r="D689" t="s">
        <v>582</v>
      </c>
      <c r="E689" s="150"/>
      <c r="F689" s="6">
        <v>43000</v>
      </c>
      <c r="H689" s="6">
        <v>700</v>
      </c>
      <c r="I689" s="84"/>
      <c r="J689" s="46"/>
      <c r="K689" s="17"/>
      <c r="M689" s="4"/>
      <c r="O689" s="6">
        <v>43000</v>
      </c>
      <c r="Q689" s="6">
        <v>700</v>
      </c>
      <c r="R689" s="84"/>
      <c r="S689" s="46"/>
      <c r="T689" s="17"/>
      <c r="Y689" s="208"/>
      <c r="Z689" s="208"/>
      <c r="AA689" s="46"/>
      <c r="AB689" s="17"/>
      <c r="AC689" s="17"/>
      <c r="AD689" s="208"/>
      <c r="AE689" s="208"/>
      <c r="AF689" s="46"/>
      <c r="AG689" s="17"/>
      <c r="AH689" s="17"/>
    </row>
    <row r="690" spans="2:34" ht="12.75">
      <c r="B690" s="16" t="s">
        <v>132</v>
      </c>
      <c r="D690" t="s">
        <v>583</v>
      </c>
      <c r="E690" s="150"/>
      <c r="F690" s="6">
        <f>O690+Y690</f>
        <v>3505000</v>
      </c>
      <c r="H690" s="6">
        <f>Q690+Z690</f>
        <v>42000</v>
      </c>
      <c r="I690" s="84"/>
      <c r="J690" s="46"/>
      <c r="K690" s="17"/>
      <c r="M690" s="4"/>
      <c r="O690" s="6">
        <v>2524000</v>
      </c>
      <c r="Q690" s="6">
        <v>30000</v>
      </c>
      <c r="R690" s="84"/>
      <c r="S690" s="46"/>
      <c r="T690" s="17"/>
      <c r="Y690" s="208">
        <v>981000</v>
      </c>
      <c r="Z690" s="208">
        <v>12000</v>
      </c>
      <c r="AA690" s="46"/>
      <c r="AB690" s="17"/>
      <c r="AC690" s="17"/>
      <c r="AD690" s="208"/>
      <c r="AE690" s="208"/>
      <c r="AF690" s="46"/>
      <c r="AG690" s="17"/>
      <c r="AH690" s="17"/>
    </row>
    <row r="691" spans="2:34" ht="12.75">
      <c r="B691" s="16" t="s">
        <v>2020</v>
      </c>
      <c r="D691" t="s">
        <v>584</v>
      </c>
      <c r="E691" s="150"/>
      <c r="F691" s="6">
        <v>70000</v>
      </c>
      <c r="H691" s="6">
        <v>1200</v>
      </c>
      <c r="I691" s="84"/>
      <c r="J691" s="46"/>
      <c r="K691" s="17"/>
      <c r="M691" s="4"/>
      <c r="O691" s="6">
        <v>70000</v>
      </c>
      <c r="Q691" s="6">
        <v>1200</v>
      </c>
      <c r="R691" s="84"/>
      <c r="S691" s="46"/>
      <c r="T691" s="17"/>
      <c r="Y691" s="208"/>
      <c r="Z691" s="208"/>
      <c r="AA691" s="46"/>
      <c r="AB691" s="17"/>
      <c r="AC691" s="17"/>
      <c r="AD691" s="208"/>
      <c r="AE691" s="208"/>
      <c r="AF691" s="46"/>
      <c r="AG691" s="17"/>
      <c r="AH691" s="17"/>
    </row>
    <row r="692" spans="2:34" ht="12.75">
      <c r="B692" s="16">
        <v>7</v>
      </c>
      <c r="D692" t="s">
        <v>585</v>
      </c>
      <c r="E692" s="150"/>
      <c r="F692" s="6">
        <v>460000</v>
      </c>
      <c r="H692" s="6">
        <v>5200</v>
      </c>
      <c r="I692" s="84"/>
      <c r="J692" s="46"/>
      <c r="K692" s="17"/>
      <c r="M692" s="4"/>
      <c r="O692" s="6">
        <v>460000</v>
      </c>
      <c r="Q692" s="6">
        <v>5200</v>
      </c>
      <c r="R692" s="84"/>
      <c r="S692" s="46"/>
      <c r="T692" s="17"/>
      <c r="Y692" s="208"/>
      <c r="Z692" s="208"/>
      <c r="AA692" s="46"/>
      <c r="AB692" s="17"/>
      <c r="AC692" s="17"/>
      <c r="AD692" s="208"/>
      <c r="AE692" s="208"/>
      <c r="AF692" s="46"/>
      <c r="AG692" s="17"/>
      <c r="AH692" s="17"/>
    </row>
    <row r="693" spans="2:34" ht="12.75">
      <c r="B693" s="16">
        <v>8</v>
      </c>
      <c r="D693" t="s">
        <v>586</v>
      </c>
      <c r="E693" s="150"/>
      <c r="F693" s="6">
        <v>8000</v>
      </c>
      <c r="H693" s="198">
        <v>0</v>
      </c>
      <c r="I693" s="84"/>
      <c r="J693" s="46"/>
      <c r="K693" s="17"/>
      <c r="M693" s="4"/>
      <c r="O693" s="6">
        <v>8000</v>
      </c>
      <c r="Q693" s="198">
        <v>0</v>
      </c>
      <c r="R693" s="84"/>
      <c r="S693" s="46"/>
      <c r="T693" s="17"/>
      <c r="Y693" s="208"/>
      <c r="Z693" s="208"/>
      <c r="AA693" s="46"/>
      <c r="AB693" s="17"/>
      <c r="AC693" s="17"/>
      <c r="AD693" s="208"/>
      <c r="AE693" s="208"/>
      <c r="AF693" s="46"/>
      <c r="AG693" s="17"/>
      <c r="AH693" s="17"/>
    </row>
    <row r="694" spans="1:34" ht="12.75">
      <c r="A694" s="8">
        <v>109</v>
      </c>
      <c r="B694" s="16">
        <v>1</v>
      </c>
      <c r="C694" t="s">
        <v>2021</v>
      </c>
      <c r="F694" s="6">
        <v>0</v>
      </c>
      <c r="H694" s="198">
        <v>0</v>
      </c>
      <c r="I694" s="84"/>
      <c r="J694" s="46"/>
      <c r="K694" s="17"/>
      <c r="M694" s="4"/>
      <c r="O694" s="6">
        <v>0</v>
      </c>
      <c r="Q694" s="198">
        <v>0</v>
      </c>
      <c r="R694" s="84"/>
      <c r="S694" s="46"/>
      <c r="T694" s="17"/>
      <c r="Y694" s="208"/>
      <c r="Z694" s="208"/>
      <c r="AA694" s="46"/>
      <c r="AB694" s="17"/>
      <c r="AC694" s="17"/>
      <c r="AD694" s="208"/>
      <c r="AE694" s="208"/>
      <c r="AF694" s="46"/>
      <c r="AG694" s="17"/>
      <c r="AH694" s="17"/>
    </row>
    <row r="695" spans="2:34" ht="12.75">
      <c r="B695" s="16" t="s">
        <v>976</v>
      </c>
      <c r="D695" t="s">
        <v>2022</v>
      </c>
      <c r="F695" s="6">
        <f>O695+Y695</f>
        <v>3048000</v>
      </c>
      <c r="H695" s="6">
        <f>Q695+Z695</f>
        <v>225000</v>
      </c>
      <c r="I695" s="84"/>
      <c r="J695" s="46"/>
      <c r="K695" s="17"/>
      <c r="M695" s="4"/>
      <c r="O695" s="6">
        <v>1928000</v>
      </c>
      <c r="Q695" s="6">
        <v>136000</v>
      </c>
      <c r="R695" s="84"/>
      <c r="S695" s="46"/>
      <c r="T695" s="17"/>
      <c r="Y695" s="208">
        <v>1120000</v>
      </c>
      <c r="Z695" s="208">
        <v>89000</v>
      </c>
      <c r="AA695" s="46"/>
      <c r="AB695" s="17"/>
      <c r="AC695" s="17"/>
      <c r="AD695" s="208"/>
      <c r="AE695" s="208"/>
      <c r="AF695" s="46"/>
      <c r="AG695" s="17"/>
      <c r="AH695" s="17"/>
    </row>
    <row r="696" spans="2:34" ht="12.75">
      <c r="B696" s="16" t="s">
        <v>977</v>
      </c>
      <c r="D696" t="s">
        <v>2023</v>
      </c>
      <c r="F696" s="6">
        <v>12000</v>
      </c>
      <c r="H696" s="6">
        <v>1000</v>
      </c>
      <c r="I696" s="84"/>
      <c r="J696" s="46"/>
      <c r="K696" s="17"/>
      <c r="M696" s="4"/>
      <c r="O696" s="6">
        <v>12000</v>
      </c>
      <c r="Q696" s="6">
        <v>1000</v>
      </c>
      <c r="R696" s="84"/>
      <c r="S696" s="46"/>
      <c r="T696" s="17"/>
      <c r="Y696" s="208"/>
      <c r="Z696" s="208"/>
      <c r="AA696" s="46"/>
      <c r="AB696" s="17"/>
      <c r="AC696" s="17"/>
      <c r="AD696" s="208"/>
      <c r="AE696" s="208"/>
      <c r="AF696" s="46"/>
      <c r="AG696" s="17"/>
      <c r="AH696" s="17"/>
    </row>
    <row r="697" spans="1:34" ht="12.75">
      <c r="A697" s="71">
        <v>110</v>
      </c>
      <c r="B697" s="53" t="s">
        <v>1216</v>
      </c>
      <c r="C697" s="54" t="s">
        <v>387</v>
      </c>
      <c r="D697" s="54"/>
      <c r="E697" s="54"/>
      <c r="F697" s="55"/>
      <c r="G697" s="56"/>
      <c r="H697" s="55"/>
      <c r="I697" s="152"/>
      <c r="J697" s="153"/>
      <c r="K697" s="154"/>
      <c r="M697" s="4"/>
      <c r="O697" s="55"/>
      <c r="P697" s="56"/>
      <c r="Q697" s="55"/>
      <c r="R697" s="152"/>
      <c r="S697" s="153"/>
      <c r="T697" s="154"/>
      <c r="Y697" s="217"/>
      <c r="Z697" s="217"/>
      <c r="AA697" s="153"/>
      <c r="AB697" s="154"/>
      <c r="AC697" s="17"/>
      <c r="AD697" s="217"/>
      <c r="AE697" s="217"/>
      <c r="AF697" s="153"/>
      <c r="AG697" s="154"/>
      <c r="AH697" s="17"/>
    </row>
    <row r="698" spans="1:34" ht="12.75">
      <c r="A698" s="8">
        <v>110</v>
      </c>
      <c r="B698" s="16" t="s">
        <v>2241</v>
      </c>
      <c r="C698" t="s">
        <v>2103</v>
      </c>
      <c r="F698" s="6">
        <v>217000</v>
      </c>
      <c r="H698" s="6">
        <v>600</v>
      </c>
      <c r="I698" s="84"/>
      <c r="J698" s="46"/>
      <c r="K698" s="17"/>
      <c r="M698" s="4"/>
      <c r="O698" s="6">
        <v>217000</v>
      </c>
      <c r="Q698" s="6">
        <v>600</v>
      </c>
      <c r="R698" s="84"/>
      <c r="S698" s="46"/>
      <c r="T698" s="17"/>
      <c r="Y698" s="208"/>
      <c r="Z698" s="208"/>
      <c r="AA698" s="46"/>
      <c r="AB698" s="17"/>
      <c r="AC698" s="17"/>
      <c r="AD698" s="208"/>
      <c r="AE698" s="208"/>
      <c r="AF698" s="46"/>
      <c r="AG698" s="17"/>
      <c r="AH698" s="17"/>
    </row>
    <row r="699" spans="1:34" ht="12.75">
      <c r="A699" s="8">
        <v>111</v>
      </c>
      <c r="B699" s="16">
        <v>1</v>
      </c>
      <c r="C699" t="s">
        <v>2024</v>
      </c>
      <c r="F699" s="187">
        <v>0</v>
      </c>
      <c r="H699" s="187">
        <v>0</v>
      </c>
      <c r="I699" s="84"/>
      <c r="J699" s="46"/>
      <c r="K699" s="17"/>
      <c r="M699" s="4"/>
      <c r="O699" s="187">
        <v>0</v>
      </c>
      <c r="Q699" s="187">
        <v>0</v>
      </c>
      <c r="R699" s="84"/>
      <c r="S699" s="46"/>
      <c r="T699" s="17"/>
      <c r="Y699" s="208"/>
      <c r="Z699" s="208"/>
      <c r="AA699" s="46"/>
      <c r="AB699" s="17"/>
      <c r="AC699" s="17"/>
      <c r="AD699" s="208"/>
      <c r="AE699" s="208"/>
      <c r="AF699" s="46"/>
      <c r="AG699" s="17"/>
      <c r="AH699" s="17"/>
    </row>
    <row r="700" spans="2:34" ht="12.75">
      <c r="B700" s="16">
        <v>2</v>
      </c>
      <c r="C700" t="s">
        <v>2025</v>
      </c>
      <c r="F700" s="6">
        <v>79000</v>
      </c>
      <c r="H700" s="6">
        <v>2400</v>
      </c>
      <c r="I700" s="84"/>
      <c r="J700" s="46"/>
      <c r="K700" s="17"/>
      <c r="M700" s="4"/>
      <c r="O700" s="6">
        <v>79000</v>
      </c>
      <c r="Q700" s="6">
        <v>2400</v>
      </c>
      <c r="R700" s="84"/>
      <c r="S700" s="46"/>
      <c r="T700" s="17"/>
      <c r="Y700" s="208"/>
      <c r="Z700" s="208"/>
      <c r="AA700" s="46"/>
      <c r="AB700" s="17"/>
      <c r="AC700" s="17"/>
      <c r="AD700" s="208"/>
      <c r="AE700" s="208"/>
      <c r="AF700" s="46"/>
      <c r="AG700" s="17"/>
      <c r="AH700" s="17"/>
    </row>
    <row r="701" spans="1:34" ht="12.75">
      <c r="A701" s="8">
        <v>112</v>
      </c>
      <c r="B701" s="16" t="s">
        <v>140</v>
      </c>
      <c r="C701" t="s">
        <v>786</v>
      </c>
      <c r="F701" s="6">
        <f>O701+Y701</f>
        <v>1228000</v>
      </c>
      <c r="H701" s="6">
        <f>Q701+Z701</f>
        <v>3700</v>
      </c>
      <c r="I701" s="84"/>
      <c r="J701" s="46"/>
      <c r="K701" s="17"/>
      <c r="M701" s="4"/>
      <c r="O701" s="6">
        <v>1037000</v>
      </c>
      <c r="Q701" s="6">
        <v>3100</v>
      </c>
      <c r="R701" s="84"/>
      <c r="S701" s="46"/>
      <c r="T701" s="17"/>
      <c r="Y701" s="208">
        <v>191000</v>
      </c>
      <c r="Z701" s="208">
        <v>600</v>
      </c>
      <c r="AA701" s="46"/>
      <c r="AB701" s="17"/>
      <c r="AC701" s="17"/>
      <c r="AD701" s="208"/>
      <c r="AE701" s="208"/>
      <c r="AF701" s="46"/>
      <c r="AG701" s="17"/>
      <c r="AH701" s="17"/>
    </row>
    <row r="702" spans="2:34" ht="12.75">
      <c r="B702" s="16" t="s">
        <v>2104</v>
      </c>
      <c r="C702" t="s">
        <v>2105</v>
      </c>
      <c r="F702" s="6">
        <v>324000</v>
      </c>
      <c r="H702" s="6">
        <v>20000</v>
      </c>
      <c r="I702" s="84"/>
      <c r="J702" s="46"/>
      <c r="K702" s="17"/>
      <c r="M702" s="4"/>
      <c r="O702" s="6">
        <v>324000</v>
      </c>
      <c r="Q702" s="6">
        <v>20000</v>
      </c>
      <c r="R702" s="84"/>
      <c r="S702" s="46"/>
      <c r="T702" s="17"/>
      <c r="Y702" s="208"/>
      <c r="Z702" s="208"/>
      <c r="AA702" s="46"/>
      <c r="AB702" s="17"/>
      <c r="AC702" s="17"/>
      <c r="AD702" s="208"/>
      <c r="AE702" s="208"/>
      <c r="AF702" s="46"/>
      <c r="AG702" s="17"/>
      <c r="AH702" s="17"/>
    </row>
    <row r="703" spans="1:34" ht="12.75">
      <c r="A703" s="71"/>
      <c r="B703" s="53" t="s">
        <v>1141</v>
      </c>
      <c r="C703" s="54" t="s">
        <v>2026</v>
      </c>
      <c r="D703" s="54"/>
      <c r="E703" s="54"/>
      <c r="F703" s="55"/>
      <c r="G703" s="56"/>
      <c r="H703" s="55"/>
      <c r="I703" s="152"/>
      <c r="J703" s="153"/>
      <c r="K703" s="154"/>
      <c r="M703" s="4"/>
      <c r="O703" s="55"/>
      <c r="P703" s="56"/>
      <c r="Q703" s="55"/>
      <c r="R703" s="152"/>
      <c r="S703" s="153"/>
      <c r="T703" s="154"/>
      <c r="Y703" s="217"/>
      <c r="Z703" s="217"/>
      <c r="AA703" s="153"/>
      <c r="AB703" s="154"/>
      <c r="AC703" s="17"/>
      <c r="AD703" s="217"/>
      <c r="AE703" s="217"/>
      <c r="AF703" s="153"/>
      <c r="AG703" s="154"/>
      <c r="AH703" s="17"/>
    </row>
    <row r="704" spans="1:34" ht="12.75">
      <c r="A704" s="71"/>
      <c r="B704" s="53" t="s">
        <v>965</v>
      </c>
      <c r="C704" s="54" t="s">
        <v>2027</v>
      </c>
      <c r="D704" s="54"/>
      <c r="E704" s="54"/>
      <c r="F704" s="55"/>
      <c r="G704" s="56"/>
      <c r="H704" s="55"/>
      <c r="I704" s="152"/>
      <c r="J704" s="153"/>
      <c r="K704" s="154"/>
      <c r="M704" s="4"/>
      <c r="O704" s="55"/>
      <c r="P704" s="56"/>
      <c r="Q704" s="55"/>
      <c r="R704" s="152"/>
      <c r="S704" s="153"/>
      <c r="T704" s="154"/>
      <c r="Y704" s="217"/>
      <c r="Z704" s="217"/>
      <c r="AA704" s="153"/>
      <c r="AB704" s="154"/>
      <c r="AC704" s="17"/>
      <c r="AD704" s="217"/>
      <c r="AE704" s="217"/>
      <c r="AF704" s="153"/>
      <c r="AG704" s="154"/>
      <c r="AH704" s="17"/>
    </row>
    <row r="705" spans="1:34" ht="12.75">
      <c r="A705" s="71"/>
      <c r="B705" s="53" t="s">
        <v>966</v>
      </c>
      <c r="C705" s="54" t="s">
        <v>2028</v>
      </c>
      <c r="D705" s="54"/>
      <c r="E705" s="54"/>
      <c r="F705" s="55"/>
      <c r="G705" s="56"/>
      <c r="H705" s="55"/>
      <c r="I705" s="152"/>
      <c r="J705" s="153"/>
      <c r="K705" s="154"/>
      <c r="M705" s="4"/>
      <c r="O705" s="55"/>
      <c r="P705" s="56"/>
      <c r="Q705" s="55"/>
      <c r="R705" s="152"/>
      <c r="S705" s="153"/>
      <c r="T705" s="154"/>
      <c r="Y705" s="217"/>
      <c r="Z705" s="217"/>
      <c r="AA705" s="153"/>
      <c r="AB705" s="154"/>
      <c r="AC705" s="17"/>
      <c r="AD705" s="217"/>
      <c r="AE705" s="217"/>
      <c r="AF705" s="153"/>
      <c r="AG705" s="154"/>
      <c r="AH705" s="17"/>
    </row>
    <row r="706" spans="1:34" ht="12.75">
      <c r="A706" s="71"/>
      <c r="B706" s="53" t="s">
        <v>967</v>
      </c>
      <c r="C706" s="54" t="s">
        <v>2029</v>
      </c>
      <c r="D706" s="54"/>
      <c r="E706" s="54"/>
      <c r="F706" s="55"/>
      <c r="G706" s="56"/>
      <c r="H706" s="55"/>
      <c r="I706" s="152"/>
      <c r="J706" s="153"/>
      <c r="K706" s="154"/>
      <c r="M706" s="4"/>
      <c r="O706" s="55"/>
      <c r="P706" s="56"/>
      <c r="Q706" s="55"/>
      <c r="R706" s="152"/>
      <c r="S706" s="153"/>
      <c r="T706" s="154"/>
      <c r="Y706" s="217"/>
      <c r="Z706" s="217"/>
      <c r="AA706" s="153"/>
      <c r="AB706" s="154"/>
      <c r="AC706" s="17"/>
      <c r="AD706" s="217"/>
      <c r="AE706" s="217"/>
      <c r="AF706" s="153"/>
      <c r="AG706" s="154"/>
      <c r="AH706" s="17"/>
    </row>
    <row r="707" spans="1:34" ht="12.75">
      <c r="A707" s="71"/>
      <c r="B707" s="53" t="s">
        <v>260</v>
      </c>
      <c r="C707" s="54" t="s">
        <v>2030</v>
      </c>
      <c r="D707" s="54"/>
      <c r="E707" s="54"/>
      <c r="F707" s="55"/>
      <c r="G707" s="56"/>
      <c r="H707" s="55"/>
      <c r="I707" s="152"/>
      <c r="J707" s="153"/>
      <c r="K707" s="154"/>
      <c r="M707" s="4"/>
      <c r="O707" s="55"/>
      <c r="P707" s="56"/>
      <c r="Q707" s="55"/>
      <c r="R707" s="152"/>
      <c r="S707" s="153"/>
      <c r="T707" s="154"/>
      <c r="Y707" s="217"/>
      <c r="Z707" s="217"/>
      <c r="AA707" s="153"/>
      <c r="AB707" s="154"/>
      <c r="AC707" s="17"/>
      <c r="AD707" s="217"/>
      <c r="AE707" s="217"/>
      <c r="AF707" s="153"/>
      <c r="AG707" s="154"/>
      <c r="AH707" s="17"/>
    </row>
    <row r="708" spans="2:34" ht="12.75">
      <c r="B708" s="16" t="s">
        <v>262</v>
      </c>
      <c r="C708" t="s">
        <v>2031</v>
      </c>
      <c r="F708" s="6">
        <f>O708+Y708</f>
        <v>9184000</v>
      </c>
      <c r="H708" s="6">
        <f>Q708+Z708</f>
        <v>146000</v>
      </c>
      <c r="I708" s="84"/>
      <c r="J708" s="46"/>
      <c r="K708" s="17"/>
      <c r="M708" s="4"/>
      <c r="O708" s="6">
        <v>8149000</v>
      </c>
      <c r="Q708" s="6">
        <v>127000</v>
      </c>
      <c r="R708" s="84"/>
      <c r="S708" s="46"/>
      <c r="T708" s="17"/>
      <c r="Y708" s="208">
        <v>1035000</v>
      </c>
      <c r="Z708" s="208">
        <v>19000</v>
      </c>
      <c r="AA708" s="46"/>
      <c r="AB708" s="17"/>
      <c r="AC708" s="17"/>
      <c r="AD708" s="208"/>
      <c r="AE708" s="208"/>
      <c r="AF708" s="46"/>
      <c r="AG708" s="17"/>
      <c r="AH708" s="17"/>
    </row>
    <row r="709" spans="2:34" ht="12.75">
      <c r="B709" s="16" t="s">
        <v>1970</v>
      </c>
      <c r="C709" t="s">
        <v>2261</v>
      </c>
      <c r="F709" s="6">
        <v>170000</v>
      </c>
      <c r="H709" s="6">
        <v>11000</v>
      </c>
      <c r="I709" s="84"/>
      <c r="J709" s="46"/>
      <c r="K709" s="17"/>
      <c r="M709" s="4"/>
      <c r="O709" s="6">
        <v>170000</v>
      </c>
      <c r="Q709" s="6">
        <v>11000</v>
      </c>
      <c r="R709" s="84"/>
      <c r="S709" s="46"/>
      <c r="T709" s="17"/>
      <c r="Y709" s="208"/>
      <c r="Z709" s="208"/>
      <c r="AA709" s="46"/>
      <c r="AB709" s="17"/>
      <c r="AC709" s="17"/>
      <c r="AD709" s="208"/>
      <c r="AE709" s="208"/>
      <c r="AF709" s="46"/>
      <c r="AG709" s="17"/>
      <c r="AH709" s="17"/>
    </row>
    <row r="710" spans="2:34" ht="12.75">
      <c r="B710" s="16" t="s">
        <v>1971</v>
      </c>
      <c r="C710" t="s">
        <v>2032</v>
      </c>
      <c r="F710" s="6">
        <v>1997000</v>
      </c>
      <c r="H710" s="6">
        <v>211000</v>
      </c>
      <c r="I710" s="84"/>
      <c r="J710" s="46"/>
      <c r="K710" s="17"/>
      <c r="M710" s="4"/>
      <c r="O710" s="6">
        <v>1997000</v>
      </c>
      <c r="Q710" s="6">
        <v>211000</v>
      </c>
      <c r="R710" s="84"/>
      <c r="S710" s="46"/>
      <c r="T710" s="17"/>
      <c r="Y710" s="208"/>
      <c r="Z710" s="208"/>
      <c r="AA710" s="46"/>
      <c r="AB710" s="17"/>
      <c r="AC710" s="17"/>
      <c r="AD710" s="208"/>
      <c r="AE710" s="208"/>
      <c r="AF710" s="46"/>
      <c r="AG710" s="17"/>
      <c r="AH710" s="17"/>
    </row>
    <row r="711" spans="2:34" ht="12.75">
      <c r="B711" s="16" t="s">
        <v>2106</v>
      </c>
      <c r="C711" t="s">
        <v>2107</v>
      </c>
      <c r="F711" s="6">
        <v>43000</v>
      </c>
      <c r="H711" s="6">
        <v>3600</v>
      </c>
      <c r="I711" s="84"/>
      <c r="J711" s="46"/>
      <c r="K711" s="17"/>
      <c r="M711" s="4"/>
      <c r="O711" s="6">
        <v>43000</v>
      </c>
      <c r="Q711" s="6">
        <v>3600</v>
      </c>
      <c r="R711" s="84"/>
      <c r="S711" s="46"/>
      <c r="T711" s="17"/>
      <c r="Y711" s="208"/>
      <c r="Z711" s="208"/>
      <c r="AA711" s="46"/>
      <c r="AB711" s="17"/>
      <c r="AC711" s="17"/>
      <c r="AD711" s="208"/>
      <c r="AE711" s="208"/>
      <c r="AF711" s="46"/>
      <c r="AG711" s="17"/>
      <c r="AH711" s="17"/>
    </row>
    <row r="712" spans="1:34" ht="12.75">
      <c r="A712" s="71"/>
      <c r="B712" s="53" t="s">
        <v>2037</v>
      </c>
      <c r="C712" s="54" t="s">
        <v>2033</v>
      </c>
      <c r="D712" s="54"/>
      <c r="E712" s="54"/>
      <c r="F712" s="55"/>
      <c r="G712" s="56"/>
      <c r="H712" s="55"/>
      <c r="I712" s="152"/>
      <c r="J712" s="153"/>
      <c r="K712" s="154"/>
      <c r="M712" s="4"/>
      <c r="O712" s="55"/>
      <c r="P712" s="56"/>
      <c r="Q712" s="55"/>
      <c r="R712" s="152"/>
      <c r="S712" s="153"/>
      <c r="T712" s="154"/>
      <c r="Y712" s="217"/>
      <c r="Z712" s="217"/>
      <c r="AA712" s="153"/>
      <c r="AB712" s="154"/>
      <c r="AC712" s="17"/>
      <c r="AD712" s="217"/>
      <c r="AE712" s="217"/>
      <c r="AF712" s="153"/>
      <c r="AG712" s="154"/>
      <c r="AH712" s="17"/>
    </row>
    <row r="713" spans="2:34" ht="12.75">
      <c r="B713" s="16" t="s">
        <v>2038</v>
      </c>
      <c r="C713" t="s">
        <v>2034</v>
      </c>
      <c r="F713" s="6">
        <v>2424000</v>
      </c>
      <c r="H713" s="6">
        <v>126000</v>
      </c>
      <c r="I713" s="84"/>
      <c r="J713" s="46"/>
      <c r="K713" s="17"/>
      <c r="M713" s="4"/>
      <c r="O713" s="6">
        <v>2424000</v>
      </c>
      <c r="Q713" s="6">
        <v>126000</v>
      </c>
      <c r="R713" s="84"/>
      <c r="S713" s="46"/>
      <c r="T713" s="17"/>
      <c r="Y713" s="208"/>
      <c r="Z713" s="208"/>
      <c r="AA713" s="46"/>
      <c r="AB713" s="17"/>
      <c r="AC713" s="17"/>
      <c r="AD713" s="208"/>
      <c r="AE713" s="208"/>
      <c r="AF713" s="46"/>
      <c r="AG713" s="17"/>
      <c r="AH713" s="17"/>
    </row>
    <row r="714" spans="2:34" ht="12.75">
      <c r="B714" s="16" t="s">
        <v>2039</v>
      </c>
      <c r="C714" t="s">
        <v>2035</v>
      </c>
      <c r="F714" s="6">
        <v>226000</v>
      </c>
      <c r="H714" s="6">
        <v>18000</v>
      </c>
      <c r="I714" s="84"/>
      <c r="J714" s="46"/>
      <c r="K714" s="17"/>
      <c r="M714" s="4"/>
      <c r="O714" s="6">
        <v>226000</v>
      </c>
      <c r="Q714" s="6">
        <v>18000</v>
      </c>
      <c r="R714" s="84"/>
      <c r="S714" s="46"/>
      <c r="T714" s="17"/>
      <c r="Y714" s="208"/>
      <c r="Z714" s="208"/>
      <c r="AA714" s="46"/>
      <c r="AB714" s="17"/>
      <c r="AC714" s="17"/>
      <c r="AD714" s="208"/>
      <c r="AE714" s="208"/>
      <c r="AF714" s="46"/>
      <c r="AG714" s="17"/>
      <c r="AH714" s="17"/>
    </row>
    <row r="715" spans="2:34" ht="12.75">
      <c r="B715" s="16" t="s">
        <v>2040</v>
      </c>
      <c r="C715" t="s">
        <v>2036</v>
      </c>
      <c r="F715" s="6">
        <v>6000</v>
      </c>
      <c r="H715" s="6">
        <v>1000</v>
      </c>
      <c r="I715" s="84"/>
      <c r="J715" s="46"/>
      <c r="K715" s="17"/>
      <c r="M715" s="4"/>
      <c r="O715" s="6">
        <v>6000</v>
      </c>
      <c r="Q715" s="6">
        <v>1000</v>
      </c>
      <c r="R715" s="84"/>
      <c r="S715" s="46"/>
      <c r="T715" s="17"/>
      <c r="Y715" s="208"/>
      <c r="Z715" s="208"/>
      <c r="AA715" s="46"/>
      <c r="AB715" s="17"/>
      <c r="AC715" s="17"/>
      <c r="AD715" s="208"/>
      <c r="AE715" s="208"/>
      <c r="AF715" s="46"/>
      <c r="AG715" s="17"/>
      <c r="AH715" s="17"/>
    </row>
    <row r="716" spans="2:34" ht="12.75">
      <c r="B716" s="16" t="s">
        <v>2108</v>
      </c>
      <c r="C716" t="s">
        <v>2109</v>
      </c>
      <c r="F716" s="6">
        <v>511000</v>
      </c>
      <c r="H716" s="6">
        <v>15000</v>
      </c>
      <c r="I716" s="84"/>
      <c r="J716" s="46"/>
      <c r="K716" s="17"/>
      <c r="M716" s="4"/>
      <c r="O716" s="6">
        <v>511000</v>
      </c>
      <c r="Q716" s="6">
        <v>15000</v>
      </c>
      <c r="R716" s="84"/>
      <c r="S716" s="46"/>
      <c r="T716" s="17"/>
      <c r="Y716" s="208"/>
      <c r="Z716" s="208"/>
      <c r="AA716" s="46"/>
      <c r="AB716" s="17"/>
      <c r="AC716" s="17"/>
      <c r="AD716" s="208"/>
      <c r="AE716" s="208"/>
      <c r="AF716" s="46"/>
      <c r="AG716" s="17"/>
      <c r="AH716" s="17"/>
    </row>
    <row r="717" spans="1:34" ht="12.75">
      <c r="A717" s="71"/>
      <c r="B717" s="53" t="s">
        <v>437</v>
      </c>
      <c r="C717" s="54" t="s">
        <v>2041</v>
      </c>
      <c r="D717" s="54"/>
      <c r="E717" s="54"/>
      <c r="F717" s="55"/>
      <c r="G717" s="56"/>
      <c r="H717" s="55"/>
      <c r="I717" s="152"/>
      <c r="J717" s="153"/>
      <c r="K717" s="154"/>
      <c r="M717" s="4"/>
      <c r="O717" s="55"/>
      <c r="P717" s="56"/>
      <c r="Q717" s="55"/>
      <c r="R717" s="152"/>
      <c r="S717" s="153"/>
      <c r="T717" s="154"/>
      <c r="Y717" s="217"/>
      <c r="Z717" s="217"/>
      <c r="AA717" s="153"/>
      <c r="AB717" s="154"/>
      <c r="AC717" s="17"/>
      <c r="AD717" s="217"/>
      <c r="AE717" s="217"/>
      <c r="AF717" s="153"/>
      <c r="AG717" s="154"/>
      <c r="AH717" s="17"/>
    </row>
    <row r="718" spans="2:34" ht="12.75">
      <c r="B718" s="16" t="s">
        <v>438</v>
      </c>
      <c r="C718" t="s">
        <v>2110</v>
      </c>
      <c r="F718" s="6">
        <v>632000</v>
      </c>
      <c r="H718" s="6">
        <v>45000</v>
      </c>
      <c r="I718" s="84"/>
      <c r="J718" s="46"/>
      <c r="K718" s="17"/>
      <c r="M718" s="4"/>
      <c r="O718" s="6">
        <v>632000</v>
      </c>
      <c r="Q718" s="6">
        <v>45000</v>
      </c>
      <c r="R718" s="84"/>
      <c r="S718" s="46"/>
      <c r="T718" s="17"/>
      <c r="Y718" s="208"/>
      <c r="Z718" s="208"/>
      <c r="AA718" s="46"/>
      <c r="AB718" s="17"/>
      <c r="AC718" s="17"/>
      <c r="AD718" s="208"/>
      <c r="AE718" s="208"/>
      <c r="AF718" s="46"/>
      <c r="AG718" s="17"/>
      <c r="AH718" s="17"/>
    </row>
    <row r="719" spans="2:34" ht="12.75">
      <c r="B719" s="16" t="s">
        <v>439</v>
      </c>
      <c r="C719" t="s">
        <v>2111</v>
      </c>
      <c r="F719" s="6">
        <v>613000</v>
      </c>
      <c r="H719" s="6">
        <v>27000</v>
      </c>
      <c r="I719" s="84"/>
      <c r="J719" s="46"/>
      <c r="K719" s="17"/>
      <c r="M719" s="4"/>
      <c r="O719" s="6">
        <v>613000</v>
      </c>
      <c r="Q719" s="6">
        <v>27000</v>
      </c>
      <c r="R719" s="84"/>
      <c r="S719" s="46"/>
      <c r="T719" s="17"/>
      <c r="Y719" s="208"/>
      <c r="Z719" s="208"/>
      <c r="AA719" s="46"/>
      <c r="AB719" s="17"/>
      <c r="AC719" s="17"/>
      <c r="AD719" s="208"/>
      <c r="AE719" s="208"/>
      <c r="AF719" s="46"/>
      <c r="AG719" s="17"/>
      <c r="AH719" s="17"/>
    </row>
    <row r="720" spans="2:34" ht="12.75">
      <c r="B720" s="16" t="s">
        <v>440</v>
      </c>
      <c r="C720" t="s">
        <v>432</v>
      </c>
      <c r="F720" s="6">
        <v>54000</v>
      </c>
      <c r="H720" s="6">
        <v>1500</v>
      </c>
      <c r="I720" s="84"/>
      <c r="J720" s="46"/>
      <c r="K720" s="17"/>
      <c r="M720" s="4"/>
      <c r="O720" s="6">
        <v>54000</v>
      </c>
      <c r="Q720" s="6">
        <v>1500</v>
      </c>
      <c r="R720" s="84"/>
      <c r="S720" s="46"/>
      <c r="T720" s="17"/>
      <c r="Y720" s="208"/>
      <c r="Z720" s="208"/>
      <c r="AA720" s="46"/>
      <c r="AB720" s="17"/>
      <c r="AC720" s="17"/>
      <c r="AD720" s="208"/>
      <c r="AE720" s="208"/>
      <c r="AF720" s="46"/>
      <c r="AG720" s="17"/>
      <c r="AH720" s="17"/>
    </row>
    <row r="721" spans="1:34" ht="12.75">
      <c r="A721" s="71"/>
      <c r="B721" s="53"/>
      <c r="C721" s="54" t="s">
        <v>433</v>
      </c>
      <c r="D721" s="54"/>
      <c r="E721" s="54"/>
      <c r="F721" s="55"/>
      <c r="G721" s="56"/>
      <c r="H721" s="55"/>
      <c r="I721" s="152"/>
      <c r="J721" s="153"/>
      <c r="K721" s="154"/>
      <c r="M721" s="4"/>
      <c r="O721" s="55"/>
      <c r="P721" s="56"/>
      <c r="Q721" s="55"/>
      <c r="R721" s="152"/>
      <c r="S721" s="153"/>
      <c r="T721" s="154"/>
      <c r="Y721" s="217"/>
      <c r="Z721" s="217"/>
      <c r="AA721" s="153"/>
      <c r="AB721" s="154"/>
      <c r="AC721" s="17"/>
      <c r="AD721" s="217"/>
      <c r="AE721" s="217"/>
      <c r="AF721" s="153"/>
      <c r="AG721" s="154"/>
      <c r="AH721" s="17"/>
    </row>
    <row r="722" spans="2:34" ht="12.75">
      <c r="B722" s="16" t="s">
        <v>976</v>
      </c>
      <c r="C722" t="s">
        <v>2113</v>
      </c>
      <c r="F722" s="6">
        <f>O722+Y722</f>
        <v>5245000</v>
      </c>
      <c r="H722" s="6">
        <f>Q722+Z722</f>
        <v>4900</v>
      </c>
      <c r="I722" s="84"/>
      <c r="J722" s="46"/>
      <c r="K722" s="17"/>
      <c r="M722" s="4"/>
      <c r="O722" s="6">
        <v>4334000</v>
      </c>
      <c r="Q722" s="6">
        <v>4000</v>
      </c>
      <c r="R722" s="84"/>
      <c r="S722" s="46"/>
      <c r="T722" s="17"/>
      <c r="Y722" s="208">
        <v>911000</v>
      </c>
      <c r="Z722" s="208">
        <v>900</v>
      </c>
      <c r="AA722" s="46"/>
      <c r="AB722" s="17"/>
      <c r="AC722" s="17"/>
      <c r="AD722" s="208"/>
      <c r="AE722" s="208"/>
      <c r="AF722" s="46"/>
      <c r="AG722" s="17"/>
      <c r="AH722" s="17"/>
    </row>
    <row r="723" spans="2:34" ht="12.75">
      <c r="B723" s="16" t="s">
        <v>977</v>
      </c>
      <c r="C723" t="s">
        <v>2114</v>
      </c>
      <c r="F723" s="6">
        <v>408000</v>
      </c>
      <c r="H723" s="6">
        <v>600</v>
      </c>
      <c r="I723" s="84"/>
      <c r="J723" s="46"/>
      <c r="K723" s="17"/>
      <c r="M723" s="4"/>
      <c r="O723" s="6">
        <v>408000</v>
      </c>
      <c r="Q723" s="6">
        <v>600</v>
      </c>
      <c r="R723" s="84"/>
      <c r="S723" s="46"/>
      <c r="T723" s="17"/>
      <c r="Y723" s="208"/>
      <c r="Z723" s="208"/>
      <c r="AA723" s="46"/>
      <c r="AB723" s="17"/>
      <c r="AC723" s="17"/>
      <c r="AD723" s="208"/>
      <c r="AE723" s="208"/>
      <c r="AF723" s="46"/>
      <c r="AG723" s="17"/>
      <c r="AH723" s="17"/>
    </row>
    <row r="724" spans="2:34" ht="12.75">
      <c r="B724" s="16" t="s">
        <v>218</v>
      </c>
      <c r="C724" t="s">
        <v>2115</v>
      </c>
      <c r="F724" s="6">
        <v>934000</v>
      </c>
      <c r="H724" s="6">
        <v>400</v>
      </c>
      <c r="I724" s="84"/>
      <c r="J724" s="46"/>
      <c r="K724" s="17"/>
      <c r="M724" s="4"/>
      <c r="O724" s="6">
        <v>934000</v>
      </c>
      <c r="Q724" s="6">
        <v>400</v>
      </c>
      <c r="R724" s="84"/>
      <c r="S724" s="46"/>
      <c r="T724" s="17"/>
      <c r="Y724" s="208"/>
      <c r="Z724" s="208"/>
      <c r="AA724" s="46"/>
      <c r="AB724" s="17"/>
      <c r="AC724" s="17"/>
      <c r="AD724" s="208"/>
      <c r="AE724" s="208"/>
      <c r="AF724" s="46"/>
      <c r="AG724" s="17"/>
      <c r="AH724" s="17"/>
    </row>
    <row r="725" spans="2:34" ht="12.75">
      <c r="B725" s="16">
        <v>3</v>
      </c>
      <c r="C725" t="s">
        <v>434</v>
      </c>
      <c r="F725" s="6">
        <v>170000</v>
      </c>
      <c r="H725" s="6">
        <v>700</v>
      </c>
      <c r="I725" s="84"/>
      <c r="J725" s="46"/>
      <c r="K725" s="17"/>
      <c r="M725" s="4"/>
      <c r="O725" s="6">
        <v>170000</v>
      </c>
      <c r="Q725" s="6">
        <v>700</v>
      </c>
      <c r="R725" s="84"/>
      <c r="S725" s="46"/>
      <c r="T725" s="17"/>
      <c r="Y725" s="208"/>
      <c r="Z725" s="208"/>
      <c r="AA725" s="46"/>
      <c r="AB725" s="17"/>
      <c r="AC725" s="17"/>
      <c r="AD725" s="208"/>
      <c r="AE725" s="208"/>
      <c r="AF725" s="46"/>
      <c r="AG725" s="17"/>
      <c r="AH725" s="17"/>
    </row>
    <row r="726" spans="2:34" ht="12.75">
      <c r="B726" s="16" t="s">
        <v>1687</v>
      </c>
      <c r="C726" t="s">
        <v>435</v>
      </c>
      <c r="F726" s="6">
        <v>286000</v>
      </c>
      <c r="H726" s="6">
        <v>4000</v>
      </c>
      <c r="I726" s="84"/>
      <c r="J726" s="46"/>
      <c r="K726" s="17"/>
      <c r="M726" s="4"/>
      <c r="O726" s="6">
        <v>286000</v>
      </c>
      <c r="Q726" s="6">
        <v>4000</v>
      </c>
      <c r="R726" s="84"/>
      <c r="S726" s="46"/>
      <c r="T726" s="17"/>
      <c r="Y726" s="208"/>
      <c r="Z726" s="208"/>
      <c r="AA726" s="46"/>
      <c r="AB726" s="17"/>
      <c r="AC726" s="17"/>
      <c r="AD726" s="208"/>
      <c r="AE726" s="208"/>
      <c r="AF726" s="46"/>
      <c r="AG726" s="17"/>
      <c r="AH726" s="17"/>
    </row>
    <row r="727" spans="2:34" ht="12.75">
      <c r="B727" s="16" t="s">
        <v>1688</v>
      </c>
      <c r="C727" t="s">
        <v>436</v>
      </c>
      <c r="F727" s="6">
        <f>O727+Y727</f>
        <v>2161000</v>
      </c>
      <c r="H727" s="6">
        <f>Q727+Z727</f>
        <v>7100</v>
      </c>
      <c r="I727" s="84"/>
      <c r="J727" s="46"/>
      <c r="K727" s="17"/>
      <c r="M727" s="4"/>
      <c r="O727" s="6">
        <v>1861000</v>
      </c>
      <c r="Q727" s="6">
        <v>6100</v>
      </c>
      <c r="R727" s="84"/>
      <c r="S727" s="46"/>
      <c r="T727" s="17"/>
      <c r="Y727" s="208">
        <v>300000</v>
      </c>
      <c r="Z727" s="208">
        <v>1000</v>
      </c>
      <c r="AA727" s="46"/>
      <c r="AB727" s="17"/>
      <c r="AC727" s="17"/>
      <c r="AD727" s="208"/>
      <c r="AE727" s="208"/>
      <c r="AF727" s="46"/>
      <c r="AG727" s="17"/>
      <c r="AH727" s="17"/>
    </row>
    <row r="728" spans="2:34" ht="12.75">
      <c r="B728" s="16" t="s">
        <v>378</v>
      </c>
      <c r="C728" t="s">
        <v>441</v>
      </c>
      <c r="F728" s="6">
        <v>319000</v>
      </c>
      <c r="H728" s="6">
        <v>13000</v>
      </c>
      <c r="I728" s="84"/>
      <c r="J728" s="46"/>
      <c r="K728" s="17"/>
      <c r="M728" s="4"/>
      <c r="O728" s="6">
        <v>319000</v>
      </c>
      <c r="Q728" s="6">
        <v>13000</v>
      </c>
      <c r="R728" s="84"/>
      <c r="S728" s="46"/>
      <c r="T728" s="17"/>
      <c r="Y728" s="208"/>
      <c r="Z728" s="208"/>
      <c r="AA728" s="46"/>
      <c r="AB728" s="17"/>
      <c r="AC728" s="17"/>
      <c r="AD728" s="208"/>
      <c r="AE728" s="208"/>
      <c r="AF728" s="46"/>
      <c r="AG728" s="17"/>
      <c r="AH728" s="17"/>
    </row>
    <row r="729" spans="2:34" ht="12.75">
      <c r="B729" s="16" t="s">
        <v>959</v>
      </c>
      <c r="C729" t="s">
        <v>442</v>
      </c>
      <c r="F729" s="6">
        <v>231000</v>
      </c>
      <c r="H729" s="6">
        <v>8500</v>
      </c>
      <c r="I729" s="84"/>
      <c r="J729" s="46"/>
      <c r="K729" s="17"/>
      <c r="M729" s="4"/>
      <c r="O729" s="6">
        <v>231000</v>
      </c>
      <c r="Q729" s="6">
        <v>8500</v>
      </c>
      <c r="R729" s="84"/>
      <c r="S729" s="46"/>
      <c r="T729" s="17"/>
      <c r="Y729" s="208"/>
      <c r="Z729" s="208"/>
      <c r="AA729" s="46"/>
      <c r="AB729" s="17"/>
      <c r="AC729" s="17"/>
      <c r="AD729" s="208"/>
      <c r="AE729" s="208"/>
      <c r="AF729" s="46"/>
      <c r="AG729" s="17"/>
      <c r="AH729" s="17"/>
    </row>
    <row r="730" spans="2:34" ht="12.75">
      <c r="B730" s="16" t="s">
        <v>1468</v>
      </c>
      <c r="C730" t="s">
        <v>443</v>
      </c>
      <c r="F730" s="6">
        <v>45000</v>
      </c>
      <c r="H730" s="6">
        <v>500</v>
      </c>
      <c r="I730" s="84"/>
      <c r="J730" s="46"/>
      <c r="K730" s="17"/>
      <c r="M730" s="4"/>
      <c r="O730" s="6">
        <v>45000</v>
      </c>
      <c r="Q730" s="6">
        <v>500</v>
      </c>
      <c r="R730" s="84"/>
      <c r="S730" s="46"/>
      <c r="T730" s="17"/>
      <c r="Y730" s="208"/>
      <c r="Z730" s="208"/>
      <c r="AA730" s="46"/>
      <c r="AB730" s="17"/>
      <c r="AC730" s="17"/>
      <c r="AD730" s="208"/>
      <c r="AE730" s="208"/>
      <c r="AF730" s="46"/>
      <c r="AG730" s="17"/>
      <c r="AH730" s="17"/>
    </row>
    <row r="731" spans="2:34" ht="12.75">
      <c r="B731" s="16" t="s">
        <v>1469</v>
      </c>
      <c r="C731" t="s">
        <v>444</v>
      </c>
      <c r="F731" s="6">
        <v>806000</v>
      </c>
      <c r="H731" s="6">
        <v>7700</v>
      </c>
      <c r="I731" s="84"/>
      <c r="J731" s="46"/>
      <c r="K731" s="17"/>
      <c r="M731" s="4"/>
      <c r="O731" s="6">
        <v>806000</v>
      </c>
      <c r="Q731" s="6">
        <v>7700</v>
      </c>
      <c r="R731" s="84"/>
      <c r="S731" s="46"/>
      <c r="T731" s="17"/>
      <c r="Y731" s="208"/>
      <c r="Z731" s="208"/>
      <c r="AA731" s="46"/>
      <c r="AB731" s="17"/>
      <c r="AC731" s="17"/>
      <c r="AD731" s="208"/>
      <c r="AE731" s="208"/>
      <c r="AF731" s="46"/>
      <c r="AG731" s="17"/>
      <c r="AH731" s="17"/>
    </row>
    <row r="732" spans="2:34" ht="12.75">
      <c r="B732" s="16" t="s">
        <v>453</v>
      </c>
      <c r="C732" t="s">
        <v>445</v>
      </c>
      <c r="F732" s="6">
        <v>232000</v>
      </c>
      <c r="H732" s="6">
        <v>1900</v>
      </c>
      <c r="I732" s="84"/>
      <c r="J732" s="46"/>
      <c r="K732" s="17"/>
      <c r="M732" s="4"/>
      <c r="O732" s="6">
        <v>232000</v>
      </c>
      <c r="Q732" s="6">
        <v>1900</v>
      </c>
      <c r="R732" s="84"/>
      <c r="S732" s="46"/>
      <c r="T732" s="17"/>
      <c r="Y732" s="208"/>
      <c r="Z732" s="208"/>
      <c r="AA732" s="46"/>
      <c r="AB732" s="17"/>
      <c r="AC732" s="17"/>
      <c r="AD732" s="208"/>
      <c r="AE732" s="208"/>
      <c r="AF732" s="46"/>
      <c r="AG732" s="17"/>
      <c r="AH732" s="17"/>
    </row>
    <row r="733" spans="2:34" ht="12.75">
      <c r="B733" s="16" t="s">
        <v>454</v>
      </c>
      <c r="C733" t="s">
        <v>446</v>
      </c>
      <c r="F733" s="6">
        <v>426000</v>
      </c>
      <c r="H733" s="6">
        <v>3200</v>
      </c>
      <c r="I733" s="84"/>
      <c r="J733" s="46"/>
      <c r="K733" s="17"/>
      <c r="M733" s="4"/>
      <c r="O733" s="6">
        <v>426000</v>
      </c>
      <c r="Q733" s="6">
        <v>3200</v>
      </c>
      <c r="R733" s="84"/>
      <c r="S733" s="46"/>
      <c r="T733" s="17"/>
      <c r="Y733" s="208"/>
      <c r="Z733" s="208"/>
      <c r="AA733" s="46"/>
      <c r="AB733" s="17"/>
      <c r="AC733" s="17"/>
      <c r="AD733" s="208"/>
      <c r="AE733" s="208"/>
      <c r="AF733" s="46"/>
      <c r="AG733" s="17"/>
      <c r="AH733" s="17"/>
    </row>
    <row r="734" spans="2:34" ht="12.75">
      <c r="B734" s="16" t="s">
        <v>129</v>
      </c>
      <c r="C734" t="s">
        <v>447</v>
      </c>
      <c r="F734" s="6">
        <v>1000</v>
      </c>
      <c r="H734" s="198">
        <v>0</v>
      </c>
      <c r="I734" s="84"/>
      <c r="J734" s="46"/>
      <c r="K734" s="17"/>
      <c r="M734" s="4"/>
      <c r="O734" s="6">
        <v>1000</v>
      </c>
      <c r="Q734" s="198">
        <v>0</v>
      </c>
      <c r="R734" s="84"/>
      <c r="S734" s="46"/>
      <c r="T734" s="17"/>
      <c r="Y734" s="208"/>
      <c r="Z734" s="208"/>
      <c r="AA734" s="46"/>
      <c r="AB734" s="17"/>
      <c r="AC734" s="17"/>
      <c r="AD734" s="208"/>
      <c r="AE734" s="208"/>
      <c r="AF734" s="46"/>
      <c r="AG734" s="17"/>
      <c r="AH734" s="17"/>
    </row>
    <row r="735" spans="2:34" ht="12.75">
      <c r="B735" s="16" t="s">
        <v>130</v>
      </c>
      <c r="C735" t="s">
        <v>388</v>
      </c>
      <c r="F735" s="187">
        <v>0</v>
      </c>
      <c r="H735" s="187">
        <v>0</v>
      </c>
      <c r="I735" s="84"/>
      <c r="J735" s="46"/>
      <c r="K735" s="17"/>
      <c r="M735" s="4"/>
      <c r="O735" s="187">
        <v>0</v>
      </c>
      <c r="Q735" s="187">
        <v>0</v>
      </c>
      <c r="R735" s="84"/>
      <c r="S735" s="46"/>
      <c r="T735" s="17"/>
      <c r="Y735" s="208"/>
      <c r="Z735" s="208"/>
      <c r="AA735" s="46"/>
      <c r="AB735" s="17"/>
      <c r="AC735" s="17"/>
      <c r="AD735" s="208"/>
      <c r="AE735" s="208"/>
      <c r="AF735" s="46"/>
      <c r="AG735" s="17"/>
      <c r="AH735" s="17"/>
    </row>
    <row r="736" spans="2:34" ht="12.75">
      <c r="B736" s="16" t="s">
        <v>455</v>
      </c>
      <c r="C736" t="s">
        <v>448</v>
      </c>
      <c r="F736" s="6">
        <v>281000</v>
      </c>
      <c r="H736" s="6">
        <v>8300</v>
      </c>
      <c r="I736" s="84"/>
      <c r="J736" s="46"/>
      <c r="K736" s="17"/>
      <c r="M736" s="4"/>
      <c r="O736" s="6">
        <v>281000</v>
      </c>
      <c r="Q736" s="6">
        <v>8300</v>
      </c>
      <c r="R736" s="84"/>
      <c r="S736" s="46"/>
      <c r="T736" s="17"/>
      <c r="Y736" s="208"/>
      <c r="Z736" s="208"/>
      <c r="AA736" s="46"/>
      <c r="AB736" s="17"/>
      <c r="AC736" s="17"/>
      <c r="AD736" s="208"/>
      <c r="AE736" s="208"/>
      <c r="AF736" s="46"/>
      <c r="AG736" s="17"/>
      <c r="AH736" s="17"/>
    </row>
    <row r="737" spans="2:34" ht="12.75">
      <c r="B737" s="16" t="s">
        <v>456</v>
      </c>
      <c r="C737" t="s">
        <v>449</v>
      </c>
      <c r="F737" s="6">
        <v>17000</v>
      </c>
      <c r="H737" s="6">
        <v>1300</v>
      </c>
      <c r="I737" s="84"/>
      <c r="J737" s="46"/>
      <c r="K737" s="17"/>
      <c r="M737" s="4"/>
      <c r="O737" s="6">
        <v>17000</v>
      </c>
      <c r="Q737" s="6">
        <v>1300</v>
      </c>
      <c r="R737" s="84"/>
      <c r="S737" s="46"/>
      <c r="T737" s="17"/>
      <c r="Y737" s="208"/>
      <c r="Z737" s="208"/>
      <c r="AA737" s="46"/>
      <c r="AB737" s="17"/>
      <c r="AC737" s="17"/>
      <c r="AD737" s="208"/>
      <c r="AE737" s="208"/>
      <c r="AF737" s="46"/>
      <c r="AG737" s="17"/>
      <c r="AH737" s="17"/>
    </row>
    <row r="738" spans="2:34" ht="12.75">
      <c r="B738" s="16" t="s">
        <v>457</v>
      </c>
      <c r="C738" t="s">
        <v>450</v>
      </c>
      <c r="F738" s="6">
        <v>10000</v>
      </c>
      <c r="H738" s="6">
        <v>1000</v>
      </c>
      <c r="I738" s="84"/>
      <c r="J738" s="46"/>
      <c r="K738" s="17"/>
      <c r="M738" s="4"/>
      <c r="O738" s="6">
        <v>10000</v>
      </c>
      <c r="Q738" s="6">
        <v>1000</v>
      </c>
      <c r="R738" s="84"/>
      <c r="S738" s="46"/>
      <c r="T738" s="17"/>
      <c r="Y738" s="208"/>
      <c r="Z738" s="208"/>
      <c r="AA738" s="46"/>
      <c r="AB738" s="17"/>
      <c r="AC738" s="17"/>
      <c r="AD738" s="208"/>
      <c r="AE738" s="208"/>
      <c r="AF738" s="46"/>
      <c r="AG738" s="17"/>
      <c r="AH738" s="17"/>
    </row>
    <row r="739" spans="2:34" ht="12.75">
      <c r="B739" s="16" t="s">
        <v>458</v>
      </c>
      <c r="C739" t="s">
        <v>451</v>
      </c>
      <c r="F739" s="6">
        <v>46000</v>
      </c>
      <c r="H739" s="6">
        <v>2000</v>
      </c>
      <c r="I739" s="84"/>
      <c r="J739" s="46"/>
      <c r="K739" s="17"/>
      <c r="M739" s="4"/>
      <c r="O739" s="6">
        <v>46000</v>
      </c>
      <c r="Q739" s="6">
        <v>2000</v>
      </c>
      <c r="R739" s="84"/>
      <c r="S739" s="46"/>
      <c r="T739" s="17"/>
      <c r="Y739" s="208"/>
      <c r="Z739" s="208"/>
      <c r="AA739" s="46"/>
      <c r="AB739" s="17"/>
      <c r="AC739" s="17"/>
      <c r="AD739" s="208"/>
      <c r="AE739" s="208"/>
      <c r="AF739" s="46"/>
      <c r="AG739" s="17"/>
      <c r="AH739" s="17"/>
    </row>
    <row r="740" spans="2:34" ht="12.75">
      <c r="B740" s="16" t="s">
        <v>1897</v>
      </c>
      <c r="C740" t="s">
        <v>452</v>
      </c>
      <c r="F740" s="6">
        <v>0</v>
      </c>
      <c r="H740" s="198">
        <v>0</v>
      </c>
      <c r="I740" s="84"/>
      <c r="J740" s="46"/>
      <c r="K740" s="17"/>
      <c r="M740" s="4"/>
      <c r="O740" s="6">
        <v>0</v>
      </c>
      <c r="Q740" s="198">
        <v>0</v>
      </c>
      <c r="R740" s="84"/>
      <c r="S740" s="46"/>
      <c r="T740" s="17"/>
      <c r="Y740" s="208"/>
      <c r="Z740" s="208"/>
      <c r="AA740" s="46"/>
      <c r="AB740" s="17"/>
      <c r="AC740" s="17"/>
      <c r="AD740" s="208"/>
      <c r="AE740" s="208"/>
      <c r="AF740" s="46"/>
      <c r="AG740" s="17"/>
      <c r="AH740" s="17"/>
    </row>
    <row r="741" spans="3:34" ht="12.75">
      <c r="C741" t="s">
        <v>459</v>
      </c>
      <c r="I741" s="84"/>
      <c r="J741" s="46"/>
      <c r="K741" s="17"/>
      <c r="M741" s="4"/>
      <c r="R741" s="84"/>
      <c r="S741" s="46"/>
      <c r="T741" s="17"/>
      <c r="Y741" s="208"/>
      <c r="Z741" s="208"/>
      <c r="AA741" s="46"/>
      <c r="AB741" s="17"/>
      <c r="AC741" s="17"/>
      <c r="AD741" s="208"/>
      <c r="AE741" s="208"/>
      <c r="AF741" s="46"/>
      <c r="AG741" s="17"/>
      <c r="AH741" s="17"/>
    </row>
    <row r="742" spans="2:34" ht="12.75">
      <c r="B742" s="16" t="s">
        <v>1898</v>
      </c>
      <c r="D742" s="17" t="s">
        <v>2360</v>
      </c>
      <c r="F742" s="6">
        <v>77000</v>
      </c>
      <c r="H742" s="6">
        <v>800</v>
      </c>
      <c r="I742" s="84"/>
      <c r="J742" s="46"/>
      <c r="K742" s="17"/>
      <c r="M742" s="4"/>
      <c r="O742" s="6">
        <v>77000</v>
      </c>
      <c r="Q742" s="6">
        <v>800</v>
      </c>
      <c r="R742" s="84"/>
      <c r="S742" s="46"/>
      <c r="T742" s="17"/>
      <c r="Y742" s="208"/>
      <c r="Z742" s="208"/>
      <c r="AA742" s="46"/>
      <c r="AB742" s="17"/>
      <c r="AC742" s="17"/>
      <c r="AD742" s="208"/>
      <c r="AE742" s="208"/>
      <c r="AF742" s="46"/>
      <c r="AG742" s="17"/>
      <c r="AH742" s="17"/>
    </row>
    <row r="743" spans="1:34" ht="12.75">
      <c r="A743" s="71"/>
      <c r="B743" s="53" t="s">
        <v>461</v>
      </c>
      <c r="C743" s="54"/>
      <c r="D743" s="54" t="s">
        <v>30</v>
      </c>
      <c r="E743" s="54"/>
      <c r="F743" s="55"/>
      <c r="G743" s="56"/>
      <c r="H743" s="55"/>
      <c r="I743" s="152"/>
      <c r="J743" s="46"/>
      <c r="K743" s="17"/>
      <c r="M743" s="4"/>
      <c r="O743" s="55"/>
      <c r="P743" s="56"/>
      <c r="Q743" s="55"/>
      <c r="R743" s="152"/>
      <c r="S743" s="46"/>
      <c r="T743" s="17"/>
      <c r="Y743" s="217"/>
      <c r="Z743" s="217"/>
      <c r="AA743" s="46"/>
      <c r="AB743" s="17"/>
      <c r="AC743" s="17"/>
      <c r="AD743" s="217"/>
      <c r="AE743" s="217"/>
      <c r="AF743" s="46"/>
      <c r="AG743" s="17"/>
      <c r="AH743" s="17"/>
    </row>
    <row r="744" spans="2:34" ht="12.75">
      <c r="B744" s="16" t="s">
        <v>2116</v>
      </c>
      <c r="D744" s="17" t="s">
        <v>2117</v>
      </c>
      <c r="F744" s="6">
        <f>O744+Y744</f>
        <v>1025000</v>
      </c>
      <c r="H744" s="6">
        <f>Q744+Z744</f>
        <v>5100</v>
      </c>
      <c r="I744" s="84"/>
      <c r="J744" s="46"/>
      <c r="K744" s="17"/>
      <c r="M744" s="4"/>
      <c r="O744" s="6">
        <v>789000</v>
      </c>
      <c r="Q744" s="6">
        <v>4200</v>
      </c>
      <c r="R744" s="84"/>
      <c r="S744" s="46"/>
      <c r="T744" s="17"/>
      <c r="Y744" s="208">
        <v>236000</v>
      </c>
      <c r="Z744" s="208">
        <v>900</v>
      </c>
      <c r="AA744" s="46"/>
      <c r="AB744" s="17"/>
      <c r="AC744" s="17"/>
      <c r="AD744" s="208"/>
      <c r="AE744" s="208"/>
      <c r="AF744" s="46"/>
      <c r="AG744" s="17"/>
      <c r="AH744" s="17"/>
    </row>
    <row r="745" spans="2:34" ht="12.75">
      <c r="B745" s="16" t="s">
        <v>462</v>
      </c>
      <c r="C745" s="17" t="s">
        <v>1517</v>
      </c>
      <c r="F745" s="6">
        <v>3000</v>
      </c>
      <c r="H745" s="198">
        <v>0</v>
      </c>
      <c r="I745" s="84"/>
      <c r="J745" s="46"/>
      <c r="K745" s="17"/>
      <c r="M745" s="4"/>
      <c r="O745" s="6">
        <v>3000</v>
      </c>
      <c r="Q745" s="198">
        <v>0</v>
      </c>
      <c r="R745" s="84"/>
      <c r="S745" s="46"/>
      <c r="T745" s="17"/>
      <c r="Y745" s="208"/>
      <c r="Z745" s="208"/>
      <c r="AA745" s="46"/>
      <c r="AB745" s="17"/>
      <c r="AC745" s="17"/>
      <c r="AD745" s="208"/>
      <c r="AE745" s="208"/>
      <c r="AF745" s="46"/>
      <c r="AG745" s="17"/>
      <c r="AH745" s="17"/>
    </row>
    <row r="746" spans="2:34" ht="12.75">
      <c r="B746" s="16" t="s">
        <v>463</v>
      </c>
      <c r="C746" t="s">
        <v>2118</v>
      </c>
      <c r="F746" s="6">
        <v>0</v>
      </c>
      <c r="H746" s="198">
        <v>0</v>
      </c>
      <c r="I746" s="84"/>
      <c r="J746" s="46"/>
      <c r="K746" s="17"/>
      <c r="M746" s="4"/>
      <c r="O746" s="6">
        <v>0</v>
      </c>
      <c r="Q746" s="198">
        <v>0</v>
      </c>
      <c r="R746" s="84"/>
      <c r="S746" s="46"/>
      <c r="T746" s="17"/>
      <c r="Y746" s="208"/>
      <c r="Z746" s="208"/>
      <c r="AA746" s="46"/>
      <c r="AB746" s="17"/>
      <c r="AC746" s="17"/>
      <c r="AD746" s="208"/>
      <c r="AE746" s="208"/>
      <c r="AF746" s="46"/>
      <c r="AG746" s="17"/>
      <c r="AH746" s="17"/>
    </row>
    <row r="747" spans="1:34" ht="12.75">
      <c r="A747" s="71"/>
      <c r="B747" s="53" t="s">
        <v>464</v>
      </c>
      <c r="C747" s="92" t="s">
        <v>2262</v>
      </c>
      <c r="D747" s="92"/>
      <c r="E747" s="92"/>
      <c r="F747" s="55"/>
      <c r="G747" s="56"/>
      <c r="H747" s="55"/>
      <c r="I747" s="152"/>
      <c r="J747" s="153"/>
      <c r="K747" s="154"/>
      <c r="M747" s="4"/>
      <c r="O747" s="55"/>
      <c r="P747" s="56"/>
      <c r="Q747" s="55"/>
      <c r="R747" s="152"/>
      <c r="S747" s="153"/>
      <c r="T747" s="154"/>
      <c r="Y747" s="217"/>
      <c r="Z747" s="217"/>
      <c r="AA747" s="153"/>
      <c r="AB747" s="154"/>
      <c r="AC747" s="17"/>
      <c r="AD747" s="217"/>
      <c r="AE747" s="217"/>
      <c r="AF747" s="153"/>
      <c r="AG747" s="154"/>
      <c r="AH747" s="17"/>
    </row>
    <row r="748" spans="2:34" ht="12.75">
      <c r="B748" s="16" t="s">
        <v>464</v>
      </c>
      <c r="C748" t="s">
        <v>2361</v>
      </c>
      <c r="F748" s="6">
        <f>O748+Y748</f>
        <v>11065000</v>
      </c>
      <c r="H748" s="6">
        <f>Q748+Z748</f>
        <v>538000</v>
      </c>
      <c r="I748" s="84"/>
      <c r="J748" s="46"/>
      <c r="K748" s="17"/>
      <c r="M748" s="4"/>
      <c r="O748" s="6">
        <v>9593000</v>
      </c>
      <c r="Q748" s="6">
        <v>493000</v>
      </c>
      <c r="R748" s="84"/>
      <c r="S748" s="46"/>
      <c r="T748" s="17"/>
      <c r="Y748" s="208">
        <v>1472000</v>
      </c>
      <c r="Z748" s="208">
        <v>45000</v>
      </c>
      <c r="AA748" s="46"/>
      <c r="AB748" s="17"/>
      <c r="AC748" s="17"/>
      <c r="AD748" s="208"/>
      <c r="AE748" s="208"/>
      <c r="AF748" s="46"/>
      <c r="AG748" s="17"/>
      <c r="AH748" s="17"/>
    </row>
    <row r="749" spans="2:34" ht="12.75">
      <c r="B749" s="16" t="s">
        <v>465</v>
      </c>
      <c r="C749" t="s">
        <v>460</v>
      </c>
      <c r="F749" s="6">
        <v>48000</v>
      </c>
      <c r="H749" s="6">
        <v>3000</v>
      </c>
      <c r="I749" s="84"/>
      <c r="J749" s="46"/>
      <c r="K749" s="17"/>
      <c r="M749" s="4"/>
      <c r="O749" s="6">
        <v>48000</v>
      </c>
      <c r="Q749" s="6">
        <v>3000</v>
      </c>
      <c r="R749" s="84"/>
      <c r="S749" s="46"/>
      <c r="T749" s="17"/>
      <c r="Y749" s="208"/>
      <c r="Z749" s="208"/>
      <c r="AA749" s="46"/>
      <c r="AB749" s="17"/>
      <c r="AC749" s="17"/>
      <c r="AD749" s="208"/>
      <c r="AE749" s="208"/>
      <c r="AF749" s="46"/>
      <c r="AG749" s="17"/>
      <c r="AH749" s="17"/>
    </row>
    <row r="750" spans="2:34" ht="12.75">
      <c r="B750" s="16" t="s">
        <v>715</v>
      </c>
      <c r="C750" t="s">
        <v>2363</v>
      </c>
      <c r="F750" s="6">
        <v>2000</v>
      </c>
      <c r="H750" s="6">
        <v>100</v>
      </c>
      <c r="I750" s="84"/>
      <c r="J750" s="46"/>
      <c r="K750" s="17"/>
      <c r="M750" s="4"/>
      <c r="O750" s="6">
        <v>2000</v>
      </c>
      <c r="Q750" s="6">
        <v>100</v>
      </c>
      <c r="R750" s="84"/>
      <c r="S750" s="46"/>
      <c r="T750" s="17"/>
      <c r="Y750" s="208"/>
      <c r="Z750" s="208"/>
      <c r="AA750" s="46"/>
      <c r="AB750" s="17"/>
      <c r="AC750" s="17"/>
      <c r="AD750" s="208"/>
      <c r="AE750" s="208"/>
      <c r="AF750" s="46"/>
      <c r="AG750" s="17"/>
      <c r="AH750" s="17"/>
    </row>
    <row r="751" spans="2:34" ht="12.75">
      <c r="B751" s="16" t="s">
        <v>2362</v>
      </c>
      <c r="C751" t="s">
        <v>2364</v>
      </c>
      <c r="F751" s="6">
        <v>1000</v>
      </c>
      <c r="H751" s="198">
        <v>0</v>
      </c>
      <c r="I751" s="84"/>
      <c r="J751" s="46"/>
      <c r="K751" s="17"/>
      <c r="M751" s="4"/>
      <c r="O751" s="6">
        <v>1000</v>
      </c>
      <c r="Q751" s="198">
        <v>0</v>
      </c>
      <c r="R751" s="84"/>
      <c r="S751" s="46"/>
      <c r="T751" s="17"/>
      <c r="Y751" s="208"/>
      <c r="Z751" s="208"/>
      <c r="AA751" s="46"/>
      <c r="AB751" s="17"/>
      <c r="AC751" s="17"/>
      <c r="AD751" s="208"/>
      <c r="AE751" s="208"/>
      <c r="AF751" s="46"/>
      <c r="AG751" s="17"/>
      <c r="AH751" s="17"/>
    </row>
    <row r="752" spans="1:34" ht="12.75">
      <c r="A752" s="87"/>
      <c r="B752" s="88" t="s">
        <v>467</v>
      </c>
      <c r="C752" s="89" t="s">
        <v>2112</v>
      </c>
      <c r="D752" s="89"/>
      <c r="E752" s="89"/>
      <c r="F752" s="90">
        <v>842000</v>
      </c>
      <c r="G752" s="91"/>
      <c r="H752" s="90">
        <v>15000</v>
      </c>
      <c r="I752" s="84"/>
      <c r="J752" s="46"/>
      <c r="K752" s="17"/>
      <c r="M752" s="4"/>
      <c r="O752" s="90">
        <v>842000</v>
      </c>
      <c r="P752" s="91"/>
      <c r="Q752" s="90">
        <v>15000</v>
      </c>
      <c r="R752" s="84"/>
      <c r="S752" s="46"/>
      <c r="T752" s="17"/>
      <c r="Y752" s="208"/>
      <c r="Z752" s="208"/>
      <c r="AA752" s="46"/>
      <c r="AB752" s="17"/>
      <c r="AC752" s="17"/>
      <c r="AD752" s="208"/>
      <c r="AE752" s="208"/>
      <c r="AF752" s="46"/>
      <c r="AG752" s="17"/>
      <c r="AH752" s="17"/>
    </row>
    <row r="753" spans="2:34" ht="12.75">
      <c r="B753" s="16" t="s">
        <v>1959</v>
      </c>
      <c r="C753" t="s">
        <v>2119</v>
      </c>
      <c r="F753" s="6">
        <v>6000</v>
      </c>
      <c r="H753" s="6">
        <v>300</v>
      </c>
      <c r="I753" s="84"/>
      <c r="J753" s="46"/>
      <c r="K753" s="17"/>
      <c r="M753" s="4"/>
      <c r="O753" s="6">
        <v>6000</v>
      </c>
      <c r="Q753" s="6">
        <v>300</v>
      </c>
      <c r="R753" s="84"/>
      <c r="S753" s="46"/>
      <c r="T753" s="17"/>
      <c r="Y753" s="208"/>
      <c r="Z753" s="208"/>
      <c r="AA753" s="46"/>
      <c r="AB753" s="17"/>
      <c r="AC753" s="17"/>
      <c r="AD753" s="208"/>
      <c r="AE753" s="208"/>
      <c r="AF753" s="46"/>
      <c r="AG753" s="17"/>
      <c r="AH753" s="17"/>
    </row>
    <row r="754" spans="2:34" ht="12.75">
      <c r="B754" s="16" t="s">
        <v>1680</v>
      </c>
      <c r="C754" t="s">
        <v>2120</v>
      </c>
      <c r="F754" s="6">
        <v>4746000</v>
      </c>
      <c r="H754" s="6">
        <v>342000</v>
      </c>
      <c r="I754" s="84"/>
      <c r="J754" s="46"/>
      <c r="K754" s="17"/>
      <c r="M754" s="4"/>
      <c r="O754" s="6">
        <v>4746000</v>
      </c>
      <c r="Q754" s="6">
        <v>342000</v>
      </c>
      <c r="R754" s="84"/>
      <c r="S754" s="46"/>
      <c r="T754" s="17"/>
      <c r="Y754" s="208"/>
      <c r="Z754" s="208"/>
      <c r="AA754" s="46"/>
      <c r="AB754" s="17"/>
      <c r="AC754" s="17"/>
      <c r="AD754" s="208"/>
      <c r="AE754" s="208"/>
      <c r="AF754" s="46"/>
      <c r="AG754" s="17"/>
      <c r="AH754" s="17"/>
    </row>
    <row r="755" spans="3:34" ht="12.75">
      <c r="C755" s="1" t="s">
        <v>466</v>
      </c>
      <c r="G755" s="57">
        <f>SUM(F628:F754)</f>
        <v>122039000</v>
      </c>
      <c r="I755" s="84">
        <f>SUM(H628:H754)</f>
        <v>12500500</v>
      </c>
      <c r="J755" s="46"/>
      <c r="K755" s="17"/>
      <c r="M755" s="4"/>
      <c r="P755" s="57">
        <f>SUM(O628:O754)</f>
        <v>87027000</v>
      </c>
      <c r="R755" s="84">
        <f>SUM(Q628:Q754)</f>
        <v>6031100</v>
      </c>
      <c r="S755" s="46"/>
      <c r="T755" s="17"/>
      <c r="Y755" s="208"/>
      <c r="Z755" s="208"/>
      <c r="AA755" s="46"/>
      <c r="AB755" s="17"/>
      <c r="AC755" s="17"/>
      <c r="AD755" s="208"/>
      <c r="AE755" s="208"/>
      <c r="AF755" s="46"/>
      <c r="AG755" s="17"/>
      <c r="AH755" s="17"/>
    </row>
    <row r="756" spans="1:34" ht="12.75">
      <c r="A756" s="8">
        <v>113</v>
      </c>
      <c r="B756" s="16">
        <v>1</v>
      </c>
      <c r="C756" s="17" t="s">
        <v>788</v>
      </c>
      <c r="F756" s="6">
        <v>1600000</v>
      </c>
      <c r="H756" s="6">
        <v>12000</v>
      </c>
      <c r="I756" s="84"/>
      <c r="J756" s="46"/>
      <c r="K756" s="17"/>
      <c r="M756" s="4"/>
      <c r="O756" s="6">
        <v>1600000</v>
      </c>
      <c r="Q756" s="6">
        <v>12000</v>
      </c>
      <c r="R756" s="84"/>
      <c r="S756" s="46"/>
      <c r="T756" s="17"/>
      <c r="Y756" s="208"/>
      <c r="Z756" s="208"/>
      <c r="AA756" s="46"/>
      <c r="AB756" s="17"/>
      <c r="AC756" s="17"/>
      <c r="AD756" s="208"/>
      <c r="AE756" s="208"/>
      <c r="AF756" s="46"/>
      <c r="AG756" s="17"/>
      <c r="AH756" s="17"/>
    </row>
    <row r="757" spans="2:34" ht="12.75">
      <c r="B757" s="16">
        <v>2</v>
      </c>
      <c r="C757" t="s">
        <v>2121</v>
      </c>
      <c r="F757" s="6">
        <v>0</v>
      </c>
      <c r="H757" s="198">
        <v>0</v>
      </c>
      <c r="I757" s="84"/>
      <c r="J757" s="46"/>
      <c r="K757" s="17"/>
      <c r="M757" s="4"/>
      <c r="O757" s="6">
        <v>0</v>
      </c>
      <c r="Q757" s="198">
        <v>0</v>
      </c>
      <c r="R757" s="84"/>
      <c r="S757" s="46"/>
      <c r="T757" s="17"/>
      <c r="Y757" s="208"/>
      <c r="Z757" s="208"/>
      <c r="AA757" s="46"/>
      <c r="AB757" s="17"/>
      <c r="AC757" s="17"/>
      <c r="AD757" s="208"/>
      <c r="AE757" s="208"/>
      <c r="AF757" s="46"/>
      <c r="AG757" s="17"/>
      <c r="AH757" s="17"/>
    </row>
    <row r="758" spans="1:34" ht="12.75">
      <c r="A758" s="8">
        <v>114</v>
      </c>
      <c r="C758" t="s">
        <v>468</v>
      </c>
      <c r="F758" s="6">
        <f>O758+Y758</f>
        <v>474000</v>
      </c>
      <c r="H758" s="6">
        <f>Q758+Z758</f>
        <v>6800</v>
      </c>
      <c r="I758" s="84"/>
      <c r="J758" s="46"/>
      <c r="K758" s="17"/>
      <c r="M758" s="4"/>
      <c r="O758" s="6">
        <v>218000</v>
      </c>
      <c r="Q758" s="6">
        <v>3800</v>
      </c>
      <c r="R758" s="84"/>
      <c r="S758" s="46"/>
      <c r="T758" s="17"/>
      <c r="Y758" s="208">
        <v>256000</v>
      </c>
      <c r="Z758" s="208">
        <v>3000</v>
      </c>
      <c r="AA758" s="46"/>
      <c r="AB758" s="17"/>
      <c r="AC758" s="17"/>
      <c r="AD758" s="208"/>
      <c r="AE758" s="208"/>
      <c r="AF758" s="46"/>
      <c r="AG758" s="17"/>
      <c r="AH758" s="17"/>
    </row>
    <row r="759" spans="1:34" ht="12.75">
      <c r="A759" s="71">
        <v>115</v>
      </c>
      <c r="B759" s="53" t="s">
        <v>1216</v>
      </c>
      <c r="C759" s="54" t="s">
        <v>469</v>
      </c>
      <c r="D759" s="54"/>
      <c r="E759" s="54"/>
      <c r="F759" s="55"/>
      <c r="G759" s="56"/>
      <c r="H759" s="55"/>
      <c r="I759" s="152"/>
      <c r="J759" s="153"/>
      <c r="K759" s="154"/>
      <c r="M759" s="4"/>
      <c r="O759" s="55"/>
      <c r="P759" s="56"/>
      <c r="Q759" s="55"/>
      <c r="R759" s="152"/>
      <c r="S759" s="153"/>
      <c r="T759" s="154"/>
      <c r="Y759" s="217"/>
      <c r="Z759" s="217"/>
      <c r="AA759" s="153"/>
      <c r="AB759" s="154"/>
      <c r="AC759" s="17"/>
      <c r="AD759" s="217"/>
      <c r="AE759" s="217"/>
      <c r="AF759" s="153"/>
      <c r="AG759" s="154"/>
      <c r="AH759" s="17"/>
    </row>
    <row r="760" spans="1:34" ht="12.75">
      <c r="A760" s="71"/>
      <c r="B760" s="53" t="s">
        <v>1217</v>
      </c>
      <c r="C760" s="54" t="s">
        <v>470</v>
      </c>
      <c r="D760" s="54"/>
      <c r="E760" s="54"/>
      <c r="F760" s="55"/>
      <c r="G760" s="56"/>
      <c r="H760" s="55"/>
      <c r="I760" s="152"/>
      <c r="J760" s="153"/>
      <c r="K760" s="154"/>
      <c r="M760" s="4"/>
      <c r="O760" s="55"/>
      <c r="P760" s="56"/>
      <c r="Q760" s="55"/>
      <c r="R760" s="152"/>
      <c r="S760" s="153"/>
      <c r="T760" s="154"/>
      <c r="Y760" s="217"/>
      <c r="Z760" s="217"/>
      <c r="AA760" s="153"/>
      <c r="AB760" s="154"/>
      <c r="AC760" s="17"/>
      <c r="AD760" s="217"/>
      <c r="AE760" s="217"/>
      <c r="AF760" s="153"/>
      <c r="AG760" s="154"/>
      <c r="AH760" s="17"/>
    </row>
    <row r="761" spans="1:34" ht="12.75">
      <c r="A761" s="8">
        <v>115</v>
      </c>
      <c r="C761" t="s">
        <v>2122</v>
      </c>
      <c r="F761" s="6">
        <v>285000</v>
      </c>
      <c r="H761" s="6">
        <v>4900</v>
      </c>
      <c r="I761" s="84"/>
      <c r="J761" s="46"/>
      <c r="K761" s="17"/>
      <c r="M761" s="4"/>
      <c r="O761" s="6">
        <v>285000</v>
      </c>
      <c r="Q761" s="6">
        <v>4900</v>
      </c>
      <c r="R761" s="84"/>
      <c r="S761" s="46"/>
      <c r="T761" s="17"/>
      <c r="Y761" s="208"/>
      <c r="Z761" s="208"/>
      <c r="AA761" s="46"/>
      <c r="AB761" s="17"/>
      <c r="AC761" s="17"/>
      <c r="AD761" s="208"/>
      <c r="AE761" s="208"/>
      <c r="AF761" s="46"/>
      <c r="AG761" s="17"/>
      <c r="AH761" s="17"/>
    </row>
    <row r="762" spans="1:34" ht="12.75">
      <c r="A762" s="8">
        <v>116</v>
      </c>
      <c r="C762" t="s">
        <v>471</v>
      </c>
      <c r="F762" s="6">
        <v>4775000</v>
      </c>
      <c r="H762" s="6">
        <v>6100</v>
      </c>
      <c r="I762" s="84"/>
      <c r="J762" s="46"/>
      <c r="K762" s="17"/>
      <c r="M762" s="4"/>
      <c r="O762" s="6">
        <v>4775000</v>
      </c>
      <c r="Q762" s="6">
        <v>6100</v>
      </c>
      <c r="R762" s="84"/>
      <c r="S762" s="46"/>
      <c r="T762" s="17"/>
      <c r="Y762" s="208"/>
      <c r="Z762" s="208"/>
      <c r="AA762" s="46"/>
      <c r="AB762" s="17"/>
      <c r="AC762" s="17"/>
      <c r="AD762" s="208"/>
      <c r="AE762" s="208"/>
      <c r="AF762" s="46"/>
      <c r="AG762" s="17"/>
      <c r="AH762" s="17"/>
    </row>
    <row r="763" spans="3:34" ht="12.75">
      <c r="C763" s="1" t="s">
        <v>472</v>
      </c>
      <c r="G763" s="57">
        <f>SUM(F756:F762)+G755</f>
        <v>129173000</v>
      </c>
      <c r="I763" s="84">
        <f>SUM(H756:H762)+I755</f>
        <v>12530300</v>
      </c>
      <c r="J763" s="46"/>
      <c r="K763" s="17"/>
      <c r="M763" s="4"/>
      <c r="P763" s="57">
        <f>SUM(O756:O762)+P755</f>
        <v>93905000</v>
      </c>
      <c r="R763" s="84">
        <f>SUM(Q756:Q762)+R755</f>
        <v>6057900</v>
      </c>
      <c r="S763" s="46"/>
      <c r="T763" s="17"/>
      <c r="Y763" s="208"/>
      <c r="Z763" s="208"/>
      <c r="AA763" s="46"/>
      <c r="AB763" s="17"/>
      <c r="AC763" s="17"/>
      <c r="AD763" s="208"/>
      <c r="AE763" s="208"/>
      <c r="AF763" s="46"/>
      <c r="AG763" s="17"/>
      <c r="AH763" s="17"/>
    </row>
    <row r="764" spans="1:34" ht="12.75">
      <c r="A764" s="8">
        <v>117</v>
      </c>
      <c r="B764" s="16" t="s">
        <v>1135</v>
      </c>
      <c r="C764" t="s">
        <v>473</v>
      </c>
      <c r="F764" s="6">
        <v>1205000</v>
      </c>
      <c r="H764" s="6">
        <v>42000</v>
      </c>
      <c r="I764" s="84"/>
      <c r="J764" s="46"/>
      <c r="K764" s="17"/>
      <c r="M764" s="4"/>
      <c r="O764" s="6">
        <v>1205000</v>
      </c>
      <c r="Q764" s="6">
        <v>42000</v>
      </c>
      <c r="R764" s="84"/>
      <c r="S764" s="46"/>
      <c r="T764" s="17"/>
      <c r="Y764" s="208"/>
      <c r="Z764" s="208"/>
      <c r="AA764" s="46"/>
      <c r="AB764" s="17"/>
      <c r="AC764" s="17"/>
      <c r="AD764" s="208"/>
      <c r="AE764" s="208"/>
      <c r="AF764" s="46"/>
      <c r="AG764" s="17"/>
      <c r="AH764" s="17"/>
    </row>
    <row r="765" spans="2:34" ht="12.75">
      <c r="B765" s="16" t="s">
        <v>1141</v>
      </c>
      <c r="C765" t="s">
        <v>474</v>
      </c>
      <c r="F765" s="6">
        <f>O765+Y765</f>
        <v>2299000</v>
      </c>
      <c r="H765" s="6">
        <f>Q765+Z765</f>
        <v>39000</v>
      </c>
      <c r="I765" s="84"/>
      <c r="J765" s="46"/>
      <c r="K765" s="17"/>
      <c r="M765" s="4"/>
      <c r="O765" s="6">
        <v>1507000</v>
      </c>
      <c r="Q765" s="6">
        <v>27000</v>
      </c>
      <c r="R765" s="84"/>
      <c r="S765" s="46"/>
      <c r="T765" s="17"/>
      <c r="Y765" s="208">
        <v>792000</v>
      </c>
      <c r="Z765" s="208">
        <v>12000</v>
      </c>
      <c r="AA765" s="46"/>
      <c r="AB765" s="17"/>
      <c r="AC765" s="17"/>
      <c r="AD765" s="208"/>
      <c r="AE765" s="208"/>
      <c r="AF765" s="46"/>
      <c r="AG765" s="17"/>
      <c r="AH765" s="17"/>
    </row>
    <row r="766" spans="1:34" ht="12.75">
      <c r="A766" s="71"/>
      <c r="B766" s="53" t="s">
        <v>965</v>
      </c>
      <c r="C766" s="54"/>
      <c r="D766" s="54" t="s">
        <v>1731</v>
      </c>
      <c r="E766" s="54"/>
      <c r="F766" s="55"/>
      <c r="G766" s="56"/>
      <c r="H766" s="55"/>
      <c r="I766" s="152"/>
      <c r="J766" s="153"/>
      <c r="K766" s="154"/>
      <c r="M766" s="4"/>
      <c r="O766" s="55"/>
      <c r="P766" s="56"/>
      <c r="Q766" s="55"/>
      <c r="R766" s="152"/>
      <c r="S766" s="153"/>
      <c r="T766" s="154"/>
      <c r="Y766" s="217"/>
      <c r="Z766" s="217"/>
      <c r="AA766" s="153"/>
      <c r="AB766" s="154"/>
      <c r="AC766" s="17"/>
      <c r="AD766" s="217"/>
      <c r="AE766" s="217"/>
      <c r="AF766" s="153"/>
      <c r="AG766" s="154"/>
      <c r="AH766" s="17"/>
    </row>
    <row r="767" spans="1:34" ht="12.75">
      <c r="A767" s="71"/>
      <c r="B767" s="53" t="s">
        <v>966</v>
      </c>
      <c r="C767" s="54"/>
      <c r="D767" s="54" t="s">
        <v>475</v>
      </c>
      <c r="E767" s="54"/>
      <c r="F767" s="55"/>
      <c r="G767" s="56"/>
      <c r="H767" s="55"/>
      <c r="I767" s="152"/>
      <c r="J767" s="153"/>
      <c r="K767" s="154"/>
      <c r="M767" s="4"/>
      <c r="O767" s="55"/>
      <c r="P767" s="56"/>
      <c r="Q767" s="55"/>
      <c r="R767" s="152"/>
      <c r="S767" s="153"/>
      <c r="T767" s="154"/>
      <c r="Y767" s="217"/>
      <c r="Z767" s="217"/>
      <c r="AA767" s="153"/>
      <c r="AB767" s="154"/>
      <c r="AC767" s="17"/>
      <c r="AD767" s="217"/>
      <c r="AE767" s="217"/>
      <c r="AF767" s="153"/>
      <c r="AG767" s="154"/>
      <c r="AH767" s="17"/>
    </row>
    <row r="768" spans="1:34" ht="12.75">
      <c r="A768" s="71"/>
      <c r="B768" s="53" t="s">
        <v>967</v>
      </c>
      <c r="C768" s="54"/>
      <c r="D768" s="54" t="s">
        <v>476</v>
      </c>
      <c r="E768" s="54"/>
      <c r="F768" s="55"/>
      <c r="G768" s="56"/>
      <c r="H768" s="55"/>
      <c r="I768" s="152"/>
      <c r="J768" s="153"/>
      <c r="K768" s="154"/>
      <c r="M768" s="4"/>
      <c r="O768" s="55"/>
      <c r="P768" s="56"/>
      <c r="Q768" s="55"/>
      <c r="R768" s="152"/>
      <c r="S768" s="153"/>
      <c r="T768" s="154"/>
      <c r="Y768" s="217"/>
      <c r="Z768" s="217"/>
      <c r="AA768" s="153"/>
      <c r="AB768" s="154"/>
      <c r="AC768" s="17"/>
      <c r="AD768" s="229">
        <v>0</v>
      </c>
      <c r="AE768" s="229">
        <v>0</v>
      </c>
      <c r="AF768" s="153"/>
      <c r="AG768" s="154"/>
      <c r="AH768" s="17"/>
    </row>
    <row r="769" spans="2:34" ht="12.75">
      <c r="B769" s="16" t="s">
        <v>2123</v>
      </c>
      <c r="C769" t="s">
        <v>477</v>
      </c>
      <c r="F769" s="6">
        <v>120000</v>
      </c>
      <c r="H769" s="6">
        <v>7200</v>
      </c>
      <c r="I769" s="84"/>
      <c r="J769" s="46"/>
      <c r="K769" s="17"/>
      <c r="M769" s="4"/>
      <c r="O769" s="6">
        <v>120000</v>
      </c>
      <c r="Q769" s="6">
        <v>7200</v>
      </c>
      <c r="R769" s="84"/>
      <c r="S769" s="46"/>
      <c r="T769" s="17"/>
      <c r="Y769" s="208"/>
      <c r="Z769" s="208"/>
      <c r="AA769" s="46"/>
      <c r="AB769" s="17"/>
      <c r="AC769" s="17"/>
      <c r="AD769" s="208"/>
      <c r="AE769" s="208"/>
      <c r="AF769" s="46"/>
      <c r="AG769" s="17"/>
      <c r="AH769" s="17"/>
    </row>
    <row r="770" spans="2:34" ht="12.75">
      <c r="B770" s="16" t="s">
        <v>262</v>
      </c>
      <c r="C770" t="s">
        <v>478</v>
      </c>
      <c r="F770" s="6">
        <v>38000</v>
      </c>
      <c r="H770" s="6">
        <v>3200</v>
      </c>
      <c r="I770" s="84"/>
      <c r="J770" s="46"/>
      <c r="K770" s="17"/>
      <c r="M770" s="4"/>
      <c r="O770" s="6">
        <v>38000</v>
      </c>
      <c r="Q770" s="6">
        <v>3200</v>
      </c>
      <c r="R770" s="84"/>
      <c r="S770" s="46"/>
      <c r="T770" s="17"/>
      <c r="Y770" s="208"/>
      <c r="Z770" s="208"/>
      <c r="AA770" s="46"/>
      <c r="AB770" s="17"/>
      <c r="AC770" s="17"/>
      <c r="AD770" s="208"/>
      <c r="AE770" s="208"/>
      <c r="AF770" s="46"/>
      <c r="AG770" s="17"/>
      <c r="AH770" s="17"/>
    </row>
    <row r="771" spans="2:34" ht="12.75">
      <c r="B771" s="16" t="s">
        <v>976</v>
      </c>
      <c r="C771" t="s">
        <v>479</v>
      </c>
      <c r="F771" s="6">
        <f>O771+Y771</f>
        <v>1038000</v>
      </c>
      <c r="H771" s="6">
        <f>Q771+Z771</f>
        <v>91000</v>
      </c>
      <c r="I771" s="84"/>
      <c r="J771" s="46"/>
      <c r="K771" s="17"/>
      <c r="M771" s="4"/>
      <c r="O771" s="6">
        <v>563000</v>
      </c>
      <c r="Q771" s="6">
        <v>49000</v>
      </c>
      <c r="R771" s="84"/>
      <c r="S771" s="46"/>
      <c r="T771" s="17"/>
      <c r="Y771" s="208">
        <v>475000</v>
      </c>
      <c r="Z771" s="208">
        <v>42000</v>
      </c>
      <c r="AA771" s="46"/>
      <c r="AB771" s="17"/>
      <c r="AC771" s="17"/>
      <c r="AD771" s="208"/>
      <c r="AE771" s="208"/>
      <c r="AF771" s="46"/>
      <c r="AG771" s="17"/>
      <c r="AH771" s="17"/>
    </row>
    <row r="772" spans="2:34" ht="12.75">
      <c r="B772" s="16" t="s">
        <v>977</v>
      </c>
      <c r="D772" t="s">
        <v>480</v>
      </c>
      <c r="F772" s="6">
        <v>4000</v>
      </c>
      <c r="H772" s="6">
        <v>500</v>
      </c>
      <c r="I772" s="84"/>
      <c r="J772" s="46"/>
      <c r="K772" s="17"/>
      <c r="M772" s="4"/>
      <c r="O772" s="6">
        <v>4000</v>
      </c>
      <c r="Q772" s="6">
        <v>500</v>
      </c>
      <c r="R772" s="84"/>
      <c r="S772" s="46"/>
      <c r="T772" s="17"/>
      <c r="Y772" s="208"/>
      <c r="Z772" s="208"/>
      <c r="AA772" s="46"/>
      <c r="AB772" s="17"/>
      <c r="AC772" s="17"/>
      <c r="AD772" s="208"/>
      <c r="AE772" s="208"/>
      <c r="AF772" s="46"/>
      <c r="AG772" s="17"/>
      <c r="AH772" s="17"/>
    </row>
    <row r="773" spans="2:34" ht="12.75">
      <c r="B773" s="16" t="s">
        <v>950</v>
      </c>
      <c r="D773" t="s">
        <v>481</v>
      </c>
      <c r="F773" s="6">
        <f>O773+Y773</f>
        <v>3941000</v>
      </c>
      <c r="H773" s="6">
        <f>Q773+Z773</f>
        <v>265000</v>
      </c>
      <c r="I773" s="84"/>
      <c r="J773" s="46"/>
      <c r="K773" s="17"/>
      <c r="M773" s="4"/>
      <c r="O773" s="6">
        <v>1088000</v>
      </c>
      <c r="Q773" s="6">
        <v>76000</v>
      </c>
      <c r="R773" s="84"/>
      <c r="S773" s="46"/>
      <c r="T773" s="17"/>
      <c r="Y773" s="208">
        <v>2853000</v>
      </c>
      <c r="Z773" s="208">
        <v>189000</v>
      </c>
      <c r="AA773" s="46"/>
      <c r="AB773" s="17"/>
      <c r="AC773" s="17"/>
      <c r="AD773" s="208"/>
      <c r="AE773" s="208"/>
      <c r="AF773" s="46"/>
      <c r="AG773" s="17"/>
      <c r="AH773" s="17"/>
    </row>
    <row r="774" spans="2:34" ht="12.75">
      <c r="B774" s="16" t="s">
        <v>952</v>
      </c>
      <c r="D774" t="s">
        <v>2296</v>
      </c>
      <c r="F774" s="6">
        <v>1724000</v>
      </c>
      <c r="H774" s="6">
        <v>165000</v>
      </c>
      <c r="I774" s="84"/>
      <c r="J774" s="46"/>
      <c r="K774" s="17"/>
      <c r="M774" s="4"/>
      <c r="O774" s="6">
        <v>1724000</v>
      </c>
      <c r="Q774" s="6">
        <v>165000</v>
      </c>
      <c r="R774" s="84"/>
      <c r="S774" s="46"/>
      <c r="T774" s="17"/>
      <c r="Y774" s="208"/>
      <c r="Z774" s="208"/>
      <c r="AA774" s="46"/>
      <c r="AB774" s="17"/>
      <c r="AC774" s="17"/>
      <c r="AD774" s="208"/>
      <c r="AE774" s="208"/>
      <c r="AF774" s="46"/>
      <c r="AG774" s="17"/>
      <c r="AH774" s="17"/>
    </row>
    <row r="775" spans="1:34" ht="12.75">
      <c r="A775" s="48"/>
      <c r="B775" s="49"/>
      <c r="C775" s="50"/>
      <c r="D775" s="50"/>
      <c r="E775" s="50"/>
      <c r="F775" s="41"/>
      <c r="G775" s="52"/>
      <c r="H775" s="41"/>
      <c r="I775" s="84"/>
      <c r="J775" s="46"/>
      <c r="K775" s="17"/>
      <c r="M775" s="4"/>
      <c r="O775" s="41"/>
      <c r="P775" s="52"/>
      <c r="Q775" s="41"/>
      <c r="R775" s="84"/>
      <c r="S775" s="46"/>
      <c r="T775" s="17"/>
      <c r="Y775" s="208"/>
      <c r="Z775" s="208"/>
      <c r="AA775" s="46"/>
      <c r="AB775" s="17"/>
      <c r="AC775" s="17"/>
      <c r="AD775" s="208"/>
      <c r="AE775" s="208"/>
      <c r="AF775" s="46"/>
      <c r="AG775" s="17"/>
      <c r="AH775" s="17"/>
    </row>
    <row r="776" spans="1:34" ht="12.75">
      <c r="A776" s="48"/>
      <c r="B776" s="49"/>
      <c r="C776" s="50"/>
      <c r="D776" s="50"/>
      <c r="E776" s="50"/>
      <c r="F776" s="41"/>
      <c r="G776" s="52"/>
      <c r="H776" s="41"/>
      <c r="I776" s="84"/>
      <c r="J776" s="46"/>
      <c r="K776" s="17"/>
      <c r="M776" s="4"/>
      <c r="O776" s="41"/>
      <c r="P776" s="52"/>
      <c r="Q776" s="41"/>
      <c r="R776" s="84"/>
      <c r="S776" s="46"/>
      <c r="T776" s="17"/>
      <c r="Y776" s="208"/>
      <c r="Z776" s="208"/>
      <c r="AA776" s="46"/>
      <c r="AB776" s="17"/>
      <c r="AC776" s="17"/>
      <c r="AD776" s="208"/>
      <c r="AE776" s="208"/>
      <c r="AF776" s="46"/>
      <c r="AG776" s="17"/>
      <c r="AH776" s="17"/>
    </row>
    <row r="777" spans="2:34" ht="12.75">
      <c r="B777" s="16">
        <v>5</v>
      </c>
      <c r="C777" t="s">
        <v>482</v>
      </c>
      <c r="F777" s="6">
        <v>49000</v>
      </c>
      <c r="H777" s="6">
        <v>5600</v>
      </c>
      <c r="I777" s="84"/>
      <c r="J777" s="46"/>
      <c r="K777" s="17"/>
      <c r="M777" s="4"/>
      <c r="O777" s="6">
        <v>49000</v>
      </c>
      <c r="Q777" s="6">
        <v>5600</v>
      </c>
      <c r="R777" s="84"/>
      <c r="S777" s="46"/>
      <c r="T777" s="17"/>
      <c r="Y777" s="208"/>
      <c r="Z777" s="208"/>
      <c r="AA777" s="46"/>
      <c r="AB777" s="17"/>
      <c r="AC777" s="17"/>
      <c r="AD777" s="208"/>
      <c r="AE777" s="208"/>
      <c r="AF777" s="46"/>
      <c r="AG777" s="17"/>
      <c r="AH777" s="17"/>
    </row>
    <row r="778" spans="3:34" ht="12.75">
      <c r="C778" s="1" t="s">
        <v>483</v>
      </c>
      <c r="G778" s="84">
        <f>SUM(F764:F777)</f>
        <v>10418000</v>
      </c>
      <c r="I778" s="84">
        <f>SUM(H764:H777)</f>
        <v>618500</v>
      </c>
      <c r="J778" s="46"/>
      <c r="K778" s="17"/>
      <c r="M778" s="4"/>
      <c r="P778" s="84">
        <f>SUM(O764:O777)</f>
        <v>6298000</v>
      </c>
      <c r="R778" s="84">
        <f>SUM(Q764:Q777)</f>
        <v>375500</v>
      </c>
      <c r="S778" s="46"/>
      <c r="T778" s="17"/>
      <c r="Y778" s="208"/>
      <c r="Z778" s="208"/>
      <c r="AA778" s="46"/>
      <c r="AB778" s="17"/>
      <c r="AC778" s="17"/>
      <c r="AD778" s="208"/>
      <c r="AE778" s="208"/>
      <c r="AF778" s="46"/>
      <c r="AG778" s="17"/>
      <c r="AH778" s="17"/>
    </row>
    <row r="779" spans="1:34" ht="12.75">
      <c r="A779" s="8">
        <v>118</v>
      </c>
      <c r="B779" s="16" t="s">
        <v>1216</v>
      </c>
      <c r="C779" t="s">
        <v>484</v>
      </c>
      <c r="F779" s="6">
        <v>0</v>
      </c>
      <c r="H779" s="198">
        <v>0</v>
      </c>
      <c r="I779" s="84"/>
      <c r="J779" s="46"/>
      <c r="K779" s="17"/>
      <c r="M779" s="4"/>
      <c r="O779" s="6">
        <v>0</v>
      </c>
      <c r="Q779" s="198">
        <v>0</v>
      </c>
      <c r="R779" s="84"/>
      <c r="S779" s="46"/>
      <c r="T779" s="17"/>
      <c r="Y779" s="208"/>
      <c r="Z779" s="208"/>
      <c r="AA779" s="46"/>
      <c r="AB779" s="17"/>
      <c r="AC779" s="17"/>
      <c r="AD779" s="208"/>
      <c r="AE779" s="208"/>
      <c r="AF779" s="46"/>
      <c r="AG779" s="17"/>
      <c r="AH779" s="17"/>
    </row>
    <row r="780" spans="2:34" ht="12.75">
      <c r="B780" s="16" t="s">
        <v>1217</v>
      </c>
      <c r="C780" t="s">
        <v>485</v>
      </c>
      <c r="F780" s="6">
        <v>0</v>
      </c>
      <c r="H780" s="198">
        <v>0</v>
      </c>
      <c r="I780" s="84"/>
      <c r="J780" s="46"/>
      <c r="K780" s="17"/>
      <c r="M780" s="4"/>
      <c r="O780" s="6">
        <v>0</v>
      </c>
      <c r="Q780" s="198">
        <v>0</v>
      </c>
      <c r="R780" s="84"/>
      <c r="S780" s="46"/>
      <c r="T780" s="17"/>
      <c r="Y780" s="208"/>
      <c r="Z780" s="208"/>
      <c r="AA780" s="46"/>
      <c r="AB780" s="17"/>
      <c r="AC780" s="17"/>
      <c r="AD780" s="208"/>
      <c r="AE780" s="208"/>
      <c r="AF780" s="46"/>
      <c r="AG780" s="17"/>
      <c r="AH780" s="17"/>
    </row>
    <row r="781" spans="1:34" ht="12.75">
      <c r="A781" s="8">
        <v>119</v>
      </c>
      <c r="B781" s="16">
        <v>1</v>
      </c>
      <c r="C781" t="s">
        <v>533</v>
      </c>
      <c r="F781" s="6">
        <v>903000</v>
      </c>
      <c r="H781" s="6">
        <v>8300</v>
      </c>
      <c r="I781" s="84"/>
      <c r="J781" s="46"/>
      <c r="K781" s="17"/>
      <c r="M781" s="4"/>
      <c r="O781" s="6">
        <v>903000</v>
      </c>
      <c r="Q781" s="6">
        <v>8300</v>
      </c>
      <c r="R781" s="84"/>
      <c r="S781" s="46"/>
      <c r="T781" s="17"/>
      <c r="Y781" s="208"/>
      <c r="Z781" s="208"/>
      <c r="AA781" s="46"/>
      <c r="AB781" s="17"/>
      <c r="AC781" s="17"/>
      <c r="AD781" s="208"/>
      <c r="AE781" s="208"/>
      <c r="AF781" s="46"/>
      <c r="AG781" s="17"/>
      <c r="AH781" s="17"/>
    </row>
    <row r="782" spans="2:34" ht="12.75">
      <c r="B782" s="16" t="s">
        <v>976</v>
      </c>
      <c r="C782" t="s">
        <v>486</v>
      </c>
      <c r="F782" s="6">
        <v>1682000</v>
      </c>
      <c r="H782" s="6">
        <v>8200</v>
      </c>
      <c r="I782" s="84"/>
      <c r="J782" s="46"/>
      <c r="K782" s="17"/>
      <c r="M782" s="4"/>
      <c r="O782" s="6">
        <v>1682000</v>
      </c>
      <c r="Q782" s="6">
        <v>8200</v>
      </c>
      <c r="R782" s="84"/>
      <c r="S782" s="46"/>
      <c r="T782" s="17"/>
      <c r="Y782" s="208"/>
      <c r="Z782" s="208"/>
      <c r="AA782" s="46"/>
      <c r="AB782" s="17"/>
      <c r="AC782" s="17"/>
      <c r="AD782" s="208"/>
      <c r="AE782" s="208"/>
      <c r="AF782" s="46"/>
      <c r="AG782" s="17"/>
      <c r="AH782" s="17"/>
    </row>
    <row r="783" spans="2:34" ht="12.75">
      <c r="B783" s="16" t="s">
        <v>977</v>
      </c>
      <c r="C783" t="s">
        <v>487</v>
      </c>
      <c r="F783" s="6">
        <v>99000</v>
      </c>
      <c r="H783" s="6">
        <v>800</v>
      </c>
      <c r="I783" s="84"/>
      <c r="J783" s="46"/>
      <c r="K783" s="17"/>
      <c r="M783" s="4"/>
      <c r="O783" s="6">
        <v>99000</v>
      </c>
      <c r="Q783" s="6">
        <v>800</v>
      </c>
      <c r="R783" s="84"/>
      <c r="S783" s="46"/>
      <c r="T783" s="17"/>
      <c r="Y783" s="208"/>
      <c r="Z783" s="208"/>
      <c r="AA783" s="46"/>
      <c r="AB783" s="17"/>
      <c r="AC783" s="17"/>
      <c r="AD783" s="208"/>
      <c r="AE783" s="208"/>
      <c r="AF783" s="46"/>
      <c r="AG783" s="17"/>
      <c r="AH783" s="17"/>
    </row>
    <row r="784" spans="2:34" ht="12.75">
      <c r="B784" s="16" t="s">
        <v>218</v>
      </c>
      <c r="C784" t="s">
        <v>534</v>
      </c>
      <c r="F784" s="6">
        <v>48000</v>
      </c>
      <c r="H784" s="6">
        <v>1200</v>
      </c>
      <c r="I784" s="84"/>
      <c r="J784" s="46"/>
      <c r="K784" s="17"/>
      <c r="M784" s="4"/>
      <c r="O784" s="6">
        <v>48000</v>
      </c>
      <c r="Q784" s="6">
        <v>1200</v>
      </c>
      <c r="R784" s="84"/>
      <c r="S784" s="46"/>
      <c r="T784" s="17"/>
      <c r="Y784" s="208"/>
      <c r="Z784" s="208"/>
      <c r="AA784" s="46"/>
      <c r="AB784" s="17"/>
      <c r="AC784" s="17"/>
      <c r="AD784" s="208"/>
      <c r="AE784" s="208"/>
      <c r="AF784" s="46"/>
      <c r="AG784" s="17"/>
      <c r="AH784" s="17"/>
    </row>
    <row r="785" spans="1:34" ht="12.75">
      <c r="A785" s="71"/>
      <c r="B785" s="53" t="s">
        <v>950</v>
      </c>
      <c r="C785" s="54" t="s">
        <v>488</v>
      </c>
      <c r="D785" s="54"/>
      <c r="E785" s="54"/>
      <c r="F785" s="55"/>
      <c r="G785" s="56"/>
      <c r="H785" s="55"/>
      <c r="I785" s="152"/>
      <c r="J785" s="153"/>
      <c r="K785" s="154"/>
      <c r="M785" s="4"/>
      <c r="O785" s="55"/>
      <c r="P785" s="56"/>
      <c r="Q785" s="55"/>
      <c r="R785" s="152"/>
      <c r="S785" s="153"/>
      <c r="T785" s="154"/>
      <c r="Y785" s="217"/>
      <c r="Z785" s="217"/>
      <c r="AA785" s="153"/>
      <c r="AB785" s="154"/>
      <c r="AC785" s="17"/>
      <c r="AD785" s="217"/>
      <c r="AE785" s="217"/>
      <c r="AF785" s="153"/>
      <c r="AG785" s="154"/>
      <c r="AH785" s="17"/>
    </row>
    <row r="786" spans="2:34" ht="12.75">
      <c r="B786" s="16" t="s">
        <v>535</v>
      </c>
      <c r="C786" t="s">
        <v>536</v>
      </c>
      <c r="F786" s="6">
        <v>2720000</v>
      </c>
      <c r="H786" s="6">
        <v>15000</v>
      </c>
      <c r="I786" s="84"/>
      <c r="J786" s="46"/>
      <c r="K786" s="17"/>
      <c r="M786" s="4"/>
      <c r="O786" s="6">
        <v>2720000</v>
      </c>
      <c r="Q786" s="6">
        <v>15000</v>
      </c>
      <c r="R786" s="84"/>
      <c r="S786" s="46"/>
      <c r="T786" s="17"/>
      <c r="Y786" s="208"/>
      <c r="Z786" s="208"/>
      <c r="AA786" s="46"/>
      <c r="AB786" s="17"/>
      <c r="AC786" s="17"/>
      <c r="AD786" s="208"/>
      <c r="AE786" s="208"/>
      <c r="AF786" s="46"/>
      <c r="AG786" s="17"/>
      <c r="AH786" s="17"/>
    </row>
    <row r="787" spans="1:34" ht="12.75">
      <c r="A787" s="8">
        <v>120</v>
      </c>
      <c r="B787" s="16">
        <v>1</v>
      </c>
      <c r="C787" t="s">
        <v>489</v>
      </c>
      <c r="F787" s="6">
        <v>324000</v>
      </c>
      <c r="H787" s="6">
        <v>7400</v>
      </c>
      <c r="I787" s="84"/>
      <c r="J787" s="46"/>
      <c r="K787" s="17"/>
      <c r="M787" s="4"/>
      <c r="O787" s="6">
        <v>324000</v>
      </c>
      <c r="Q787" s="6">
        <v>7400</v>
      </c>
      <c r="R787" s="84"/>
      <c r="S787" s="46"/>
      <c r="T787" s="17"/>
      <c r="Y787" s="208"/>
      <c r="Z787" s="208"/>
      <c r="AA787" s="46"/>
      <c r="AB787" s="17"/>
      <c r="AC787" s="17"/>
      <c r="AD787" s="208"/>
      <c r="AE787" s="208"/>
      <c r="AF787" s="46"/>
      <c r="AG787" s="17"/>
      <c r="AH787" s="17"/>
    </row>
    <row r="788" spans="3:34" ht="12.75">
      <c r="C788" s="1" t="s">
        <v>537</v>
      </c>
      <c r="G788" s="57">
        <f>SUM(F779:F787)</f>
        <v>5776000</v>
      </c>
      <c r="I788" s="84">
        <f>SUM(H779:H787)</f>
        <v>40900</v>
      </c>
      <c r="J788" s="46"/>
      <c r="K788" s="17"/>
      <c r="M788" s="4"/>
      <c r="P788" s="57">
        <f>SUM(O779:O787)</f>
        <v>5776000</v>
      </c>
      <c r="R788" s="84">
        <f>SUM(Q779:Q787)</f>
        <v>40900</v>
      </c>
      <c r="S788" s="46"/>
      <c r="T788" s="17"/>
      <c r="Y788" s="208"/>
      <c r="Z788" s="208"/>
      <c r="AA788" s="46"/>
      <c r="AB788" s="17"/>
      <c r="AC788" s="17"/>
      <c r="AD788" s="208"/>
      <c r="AE788" s="208"/>
      <c r="AF788" s="46"/>
      <c r="AG788" s="17"/>
      <c r="AH788" s="17"/>
    </row>
    <row r="789" spans="2:34" ht="12.75">
      <c r="B789" s="16">
        <v>2</v>
      </c>
      <c r="C789" t="s">
        <v>490</v>
      </c>
      <c r="F789" s="6">
        <v>355000</v>
      </c>
      <c r="H789" s="6">
        <v>45000</v>
      </c>
      <c r="I789" s="84"/>
      <c r="J789" s="46"/>
      <c r="K789" s="17"/>
      <c r="M789" s="4"/>
      <c r="O789" s="6">
        <v>355000</v>
      </c>
      <c r="Q789" s="6">
        <v>45000</v>
      </c>
      <c r="R789" s="84"/>
      <c r="S789" s="46"/>
      <c r="T789" s="17"/>
      <c r="Y789" s="208"/>
      <c r="Z789" s="208"/>
      <c r="AA789" s="46"/>
      <c r="AB789" s="17"/>
      <c r="AC789" s="17"/>
      <c r="AD789" s="208"/>
      <c r="AE789" s="208"/>
      <c r="AF789" s="46"/>
      <c r="AG789" s="17"/>
      <c r="AH789" s="17"/>
    </row>
    <row r="790" spans="1:34" ht="12.75">
      <c r="A790" s="8">
        <v>121</v>
      </c>
      <c r="B790" s="16" t="s">
        <v>1643</v>
      </c>
      <c r="C790" t="s">
        <v>538</v>
      </c>
      <c r="F790" s="6">
        <v>229000</v>
      </c>
      <c r="H790" s="6">
        <v>4300</v>
      </c>
      <c r="I790" s="84"/>
      <c r="J790" s="46"/>
      <c r="K790" s="17"/>
      <c r="M790" s="4"/>
      <c r="O790" s="6">
        <v>229000</v>
      </c>
      <c r="Q790" s="6">
        <v>4300</v>
      </c>
      <c r="R790" s="84"/>
      <c r="S790" s="46"/>
      <c r="T790" s="17"/>
      <c r="Y790" s="208"/>
      <c r="Z790" s="208"/>
      <c r="AA790" s="46"/>
      <c r="AB790" s="17"/>
      <c r="AC790" s="17"/>
      <c r="AD790" s="208"/>
      <c r="AE790" s="208"/>
      <c r="AF790" s="46"/>
      <c r="AG790" s="17"/>
      <c r="AH790" s="17"/>
    </row>
    <row r="791" spans="1:34" ht="12.75">
      <c r="A791" s="71"/>
      <c r="B791" s="53" t="s">
        <v>1217</v>
      </c>
      <c r="C791" s="54"/>
      <c r="D791" s="54" t="s">
        <v>493</v>
      </c>
      <c r="E791" s="54"/>
      <c r="F791" s="55"/>
      <c r="G791" s="56"/>
      <c r="H791" s="55"/>
      <c r="I791" s="152"/>
      <c r="J791" s="153"/>
      <c r="K791" s="154"/>
      <c r="M791" s="4"/>
      <c r="O791" s="55"/>
      <c r="P791" s="56"/>
      <c r="Q791" s="55"/>
      <c r="R791" s="152"/>
      <c r="S791" s="153"/>
      <c r="T791" s="154"/>
      <c r="Y791" s="217"/>
      <c r="Z791" s="217"/>
      <c r="AA791" s="153"/>
      <c r="AB791" s="154"/>
      <c r="AC791" s="17"/>
      <c r="AD791" s="217"/>
      <c r="AE791" s="217"/>
      <c r="AF791" s="153"/>
      <c r="AG791" s="154"/>
      <c r="AH791" s="17"/>
    </row>
    <row r="792" spans="1:34" ht="12.75">
      <c r="A792" s="71"/>
      <c r="B792" s="53" t="s">
        <v>1227</v>
      </c>
      <c r="C792" s="54"/>
      <c r="D792" s="54" t="s">
        <v>494</v>
      </c>
      <c r="E792" s="54"/>
      <c r="F792" s="55"/>
      <c r="G792" s="56"/>
      <c r="H792" s="55"/>
      <c r="I792" s="152"/>
      <c r="J792" s="153"/>
      <c r="K792" s="154"/>
      <c r="M792" s="4"/>
      <c r="O792" s="55"/>
      <c r="P792" s="56"/>
      <c r="Q792" s="55"/>
      <c r="R792" s="152"/>
      <c r="S792" s="153"/>
      <c r="T792" s="154"/>
      <c r="Y792" s="217"/>
      <c r="Z792" s="217"/>
      <c r="AA792" s="153"/>
      <c r="AB792" s="154"/>
      <c r="AC792" s="17"/>
      <c r="AD792" s="217"/>
      <c r="AE792" s="217"/>
      <c r="AF792" s="153"/>
      <c r="AG792" s="154"/>
      <c r="AH792" s="17"/>
    </row>
    <row r="793" spans="1:34" ht="12.75">
      <c r="A793" s="8">
        <v>122</v>
      </c>
      <c r="C793" t="s">
        <v>495</v>
      </c>
      <c r="F793" s="6">
        <v>1000</v>
      </c>
      <c r="H793" s="198">
        <v>0</v>
      </c>
      <c r="I793" s="84"/>
      <c r="J793" s="46"/>
      <c r="K793" s="17"/>
      <c r="M793" s="4"/>
      <c r="O793" s="6">
        <v>1000</v>
      </c>
      <c r="Q793" s="198">
        <v>0</v>
      </c>
      <c r="R793" s="84"/>
      <c r="S793" s="46"/>
      <c r="T793" s="17"/>
      <c r="Y793" s="208"/>
      <c r="Z793" s="208"/>
      <c r="AA793" s="46"/>
      <c r="AB793" s="17"/>
      <c r="AC793" s="17"/>
      <c r="AD793" s="208"/>
      <c r="AE793" s="208"/>
      <c r="AF793" s="46"/>
      <c r="AG793" s="17"/>
      <c r="AH793" s="17"/>
    </row>
    <row r="794" spans="1:34" ht="12.75">
      <c r="A794" s="8">
        <v>123</v>
      </c>
      <c r="C794" t="s">
        <v>539</v>
      </c>
      <c r="F794" s="6">
        <f>O794+Y794</f>
        <v>3727000</v>
      </c>
      <c r="H794" s="6">
        <f>Q794+Z794</f>
        <v>279000</v>
      </c>
      <c r="I794" s="84"/>
      <c r="J794" s="46"/>
      <c r="K794" s="17"/>
      <c r="M794" s="4"/>
      <c r="O794" s="6">
        <v>3659000</v>
      </c>
      <c r="Q794" s="6">
        <v>273000</v>
      </c>
      <c r="R794" s="84"/>
      <c r="S794" s="46"/>
      <c r="T794" s="17"/>
      <c r="Y794" s="208">
        <v>68000</v>
      </c>
      <c r="Z794" s="208">
        <v>6000</v>
      </c>
      <c r="AA794" s="46"/>
      <c r="AB794" s="17"/>
      <c r="AC794" s="17"/>
      <c r="AD794" s="208"/>
      <c r="AE794" s="208"/>
      <c r="AF794" s="46"/>
      <c r="AG794" s="17"/>
      <c r="AH794" s="17"/>
    </row>
    <row r="795" spans="1:34" ht="12.75">
      <c r="A795" s="8">
        <v>124</v>
      </c>
      <c r="B795" s="16" t="s">
        <v>1135</v>
      </c>
      <c r="C795" t="s">
        <v>496</v>
      </c>
      <c r="F795" s="265">
        <f>SUM(O795:O800,Y795)</f>
        <v>2134000</v>
      </c>
      <c r="H795" s="265">
        <f>SUM(Q795:Q800,Z795)</f>
        <v>824300</v>
      </c>
      <c r="I795" s="84"/>
      <c r="J795" s="46"/>
      <c r="K795" s="17"/>
      <c r="M795" s="4"/>
      <c r="O795" s="6">
        <v>194000</v>
      </c>
      <c r="Q795" s="6">
        <v>71000</v>
      </c>
      <c r="R795" s="84"/>
      <c r="S795" s="46"/>
      <c r="T795" s="17"/>
      <c r="Y795" s="265">
        <v>1421000</v>
      </c>
      <c r="Z795" s="265">
        <v>552000</v>
      </c>
      <c r="AA795" s="46"/>
      <c r="AB795" s="17"/>
      <c r="AC795" s="17"/>
      <c r="AD795" s="207"/>
      <c r="AE795" s="207"/>
      <c r="AF795" s="46"/>
      <c r="AG795" s="17"/>
      <c r="AH795" s="17"/>
    </row>
    <row r="796" spans="2:34" ht="12.75">
      <c r="B796" s="16" t="s">
        <v>1141</v>
      </c>
      <c r="C796" t="s">
        <v>497</v>
      </c>
      <c r="F796" s="265"/>
      <c r="H796" s="265"/>
      <c r="I796" s="84"/>
      <c r="J796" s="46"/>
      <c r="K796" s="17"/>
      <c r="M796" s="4"/>
      <c r="O796" s="187">
        <v>0</v>
      </c>
      <c r="Q796" s="187">
        <v>0</v>
      </c>
      <c r="R796" s="84"/>
      <c r="S796" s="46"/>
      <c r="T796" s="17"/>
      <c r="Y796" s="265"/>
      <c r="Z796" s="265"/>
      <c r="AA796" s="46"/>
      <c r="AB796" s="17"/>
      <c r="AC796" s="17"/>
      <c r="AD796" s="207"/>
      <c r="AE796" s="207"/>
      <c r="AF796" s="46"/>
      <c r="AG796" s="17"/>
      <c r="AH796" s="17"/>
    </row>
    <row r="797" spans="2:34" ht="12.75">
      <c r="B797" s="16" t="s">
        <v>965</v>
      </c>
      <c r="C797" t="s">
        <v>498</v>
      </c>
      <c r="F797" s="265"/>
      <c r="H797" s="265"/>
      <c r="I797" s="84"/>
      <c r="J797" s="46"/>
      <c r="K797" s="17"/>
      <c r="M797" s="4"/>
      <c r="O797" s="6">
        <v>146000</v>
      </c>
      <c r="Q797" s="6">
        <v>51000</v>
      </c>
      <c r="R797" s="84"/>
      <c r="S797" s="46"/>
      <c r="T797" s="17"/>
      <c r="Y797" s="265"/>
      <c r="Z797" s="265"/>
      <c r="AA797" s="46"/>
      <c r="AB797" s="17"/>
      <c r="AC797" s="17"/>
      <c r="AD797" s="207"/>
      <c r="AE797" s="207"/>
      <c r="AF797" s="46"/>
      <c r="AG797" s="17"/>
      <c r="AH797" s="17"/>
    </row>
    <row r="798" spans="2:34" ht="12.75">
      <c r="B798" s="16" t="s">
        <v>491</v>
      </c>
      <c r="C798" t="s">
        <v>499</v>
      </c>
      <c r="F798" s="265"/>
      <c r="H798" s="265"/>
      <c r="I798" s="84"/>
      <c r="J798" s="46"/>
      <c r="K798" s="17"/>
      <c r="M798" s="4"/>
      <c r="O798" s="6">
        <v>20000</v>
      </c>
      <c r="Q798" s="6">
        <v>6300</v>
      </c>
      <c r="R798" s="84"/>
      <c r="S798" s="46"/>
      <c r="T798" s="17"/>
      <c r="Y798" s="265"/>
      <c r="Z798" s="265"/>
      <c r="AA798" s="46"/>
      <c r="AB798" s="17"/>
      <c r="AC798" s="17"/>
      <c r="AD798" s="207"/>
      <c r="AE798" s="207"/>
      <c r="AF798" s="46"/>
      <c r="AG798" s="17"/>
      <c r="AH798" s="17"/>
    </row>
    <row r="799" spans="2:34" ht="12.75">
      <c r="B799" s="16" t="s">
        <v>492</v>
      </c>
      <c r="C799" t="s">
        <v>500</v>
      </c>
      <c r="F799" s="265"/>
      <c r="H799" s="265"/>
      <c r="I799" s="84"/>
      <c r="J799" s="46"/>
      <c r="K799" s="17"/>
      <c r="M799" s="4"/>
      <c r="O799" s="6">
        <v>353000</v>
      </c>
      <c r="Q799" s="6">
        <v>144000</v>
      </c>
      <c r="R799" s="84"/>
      <c r="S799" s="46"/>
      <c r="T799" s="17"/>
      <c r="Y799" s="265"/>
      <c r="Z799" s="265"/>
      <c r="AA799" s="46"/>
      <c r="AB799" s="17"/>
      <c r="AC799" s="17"/>
      <c r="AD799" s="207"/>
      <c r="AE799" s="207"/>
      <c r="AF799" s="46"/>
      <c r="AG799" s="17"/>
      <c r="AH799" s="17"/>
    </row>
    <row r="800" spans="2:34" ht="12.75">
      <c r="B800" s="16">
        <v>2</v>
      </c>
      <c r="C800" t="s">
        <v>501</v>
      </c>
      <c r="F800" s="265"/>
      <c r="H800" s="265"/>
      <c r="I800" s="84"/>
      <c r="J800" s="46"/>
      <c r="K800" s="17"/>
      <c r="M800" s="4"/>
      <c r="O800" s="187">
        <v>0</v>
      </c>
      <c r="Q800" s="187">
        <v>0</v>
      </c>
      <c r="R800" s="84"/>
      <c r="S800" s="46"/>
      <c r="T800" s="17"/>
      <c r="Y800" s="265"/>
      <c r="Z800" s="265"/>
      <c r="AA800" s="46"/>
      <c r="AB800" s="17"/>
      <c r="AC800" s="17"/>
      <c r="AD800" s="207"/>
      <c r="AE800" s="207"/>
      <c r="AF800" s="46"/>
      <c r="AG800" s="17"/>
      <c r="AH800" s="17"/>
    </row>
    <row r="801" spans="2:34" ht="12.75">
      <c r="B801" s="16">
        <v>3</v>
      </c>
      <c r="C801" t="s">
        <v>502</v>
      </c>
      <c r="F801" s="6">
        <f>O801+Y801</f>
        <v>21464000</v>
      </c>
      <c r="H801" s="6">
        <f>Q801+Z801</f>
        <v>2025000</v>
      </c>
      <c r="I801" s="84"/>
      <c r="J801" s="46"/>
      <c r="K801" s="17"/>
      <c r="M801" s="4"/>
      <c r="O801" s="6">
        <v>15179000</v>
      </c>
      <c r="Q801" s="6">
        <v>1374000</v>
      </c>
      <c r="R801" s="84"/>
      <c r="S801" s="46"/>
      <c r="T801" s="17"/>
      <c r="Y801" s="208">
        <v>6285000</v>
      </c>
      <c r="Z801" s="208">
        <v>651000</v>
      </c>
      <c r="AA801" s="46"/>
      <c r="AB801" s="17"/>
      <c r="AC801" s="17"/>
      <c r="AD801" s="208"/>
      <c r="AE801" s="208"/>
      <c r="AF801" s="46"/>
      <c r="AG801" s="17"/>
      <c r="AH801" s="17"/>
    </row>
    <row r="802" spans="3:34" ht="12.75">
      <c r="C802" s="1" t="s">
        <v>503</v>
      </c>
      <c r="G802" s="57">
        <f>SUM(F795:F801)</f>
        <v>23598000</v>
      </c>
      <c r="I802" s="84">
        <f>SUM(H795:H801)</f>
        <v>2849300</v>
      </c>
      <c r="J802" s="46"/>
      <c r="K802" s="17"/>
      <c r="M802" s="4"/>
      <c r="P802" s="57">
        <f>SUM(O795:O801)</f>
        <v>15892000</v>
      </c>
      <c r="R802" s="84">
        <f>SUM(Q795:Q801)</f>
        <v>1646300</v>
      </c>
      <c r="S802" s="46"/>
      <c r="T802" s="17"/>
      <c r="Y802" s="208"/>
      <c r="Z802" s="208"/>
      <c r="AA802" s="46"/>
      <c r="AB802" s="17"/>
      <c r="AC802" s="17"/>
      <c r="AD802" s="208"/>
      <c r="AE802" s="208"/>
      <c r="AF802" s="46"/>
      <c r="AG802" s="17"/>
      <c r="AH802" s="17"/>
    </row>
    <row r="803" spans="1:34" ht="12.75">
      <c r="A803" s="71">
        <v>125</v>
      </c>
      <c r="B803" s="53" t="s">
        <v>140</v>
      </c>
      <c r="C803" s="54" t="s">
        <v>504</v>
      </c>
      <c r="D803" s="54"/>
      <c r="E803" s="54"/>
      <c r="F803" s="55"/>
      <c r="G803" s="56"/>
      <c r="H803" s="55"/>
      <c r="I803" s="152"/>
      <c r="J803" s="153"/>
      <c r="K803" s="154"/>
      <c r="M803" s="4"/>
      <c r="O803" s="55"/>
      <c r="P803" s="56"/>
      <c r="Q803" s="55"/>
      <c r="R803" s="152"/>
      <c r="S803" s="153"/>
      <c r="T803" s="154"/>
      <c r="Y803" s="217"/>
      <c r="Z803" s="217"/>
      <c r="AA803" s="153"/>
      <c r="AB803" s="154"/>
      <c r="AC803" s="17"/>
      <c r="AD803" s="217"/>
      <c r="AE803" s="217"/>
      <c r="AF803" s="153"/>
      <c r="AG803" s="154"/>
      <c r="AH803" s="17"/>
    </row>
    <row r="804" spans="1:34" ht="12.75">
      <c r="A804" s="71"/>
      <c r="B804" s="53" t="s">
        <v>141</v>
      </c>
      <c r="C804" s="54" t="s">
        <v>2055</v>
      </c>
      <c r="D804" s="54"/>
      <c r="E804" s="54"/>
      <c r="F804" s="55"/>
      <c r="G804" s="56"/>
      <c r="H804" s="55"/>
      <c r="I804" s="152"/>
      <c r="J804" s="153"/>
      <c r="K804" s="154"/>
      <c r="M804" s="4"/>
      <c r="O804" s="55"/>
      <c r="P804" s="56"/>
      <c r="Q804" s="55"/>
      <c r="R804" s="152"/>
      <c r="S804" s="153"/>
      <c r="T804" s="154"/>
      <c r="Y804" s="217"/>
      <c r="Z804" s="217"/>
      <c r="AA804" s="153"/>
      <c r="AB804" s="154"/>
      <c r="AC804" s="17"/>
      <c r="AD804" s="217"/>
      <c r="AE804" s="217"/>
      <c r="AF804" s="153"/>
      <c r="AG804" s="154"/>
      <c r="AH804" s="17"/>
    </row>
    <row r="805" spans="1:34" ht="12.75">
      <c r="A805" s="8">
        <v>125</v>
      </c>
      <c r="B805" s="16" t="s">
        <v>540</v>
      </c>
      <c r="C805" t="s">
        <v>541</v>
      </c>
      <c r="F805" s="6">
        <v>28000</v>
      </c>
      <c r="H805" s="6">
        <v>3000</v>
      </c>
      <c r="I805" s="84"/>
      <c r="J805" s="46"/>
      <c r="K805" s="17"/>
      <c r="M805" s="4"/>
      <c r="O805" s="6">
        <v>28000</v>
      </c>
      <c r="Q805" s="6">
        <v>3000</v>
      </c>
      <c r="R805" s="84"/>
      <c r="S805" s="46"/>
      <c r="T805" s="17"/>
      <c r="Y805" s="208"/>
      <c r="Z805" s="208"/>
      <c r="AA805" s="46"/>
      <c r="AB805" s="17"/>
      <c r="AC805" s="17"/>
      <c r="AD805" s="208"/>
      <c r="AE805" s="208"/>
      <c r="AF805" s="46"/>
      <c r="AG805" s="17"/>
      <c r="AH805" s="17"/>
    </row>
    <row r="806" spans="1:34" ht="12.75">
      <c r="A806" s="71"/>
      <c r="B806" s="53" t="s">
        <v>1913</v>
      </c>
      <c r="C806" s="54" t="s">
        <v>544</v>
      </c>
      <c r="D806" s="54"/>
      <c r="E806" s="54"/>
      <c r="F806" s="55"/>
      <c r="G806" s="56"/>
      <c r="H806" s="55"/>
      <c r="I806" s="152"/>
      <c r="J806" s="153"/>
      <c r="K806" s="154"/>
      <c r="M806" s="4"/>
      <c r="O806" s="55"/>
      <c r="P806" s="56"/>
      <c r="Q806" s="55"/>
      <c r="R806" s="152"/>
      <c r="S806" s="153"/>
      <c r="T806" s="154"/>
      <c r="Y806" s="217"/>
      <c r="Z806" s="217"/>
      <c r="AA806" s="153"/>
      <c r="AB806" s="154"/>
      <c r="AC806" s="17"/>
      <c r="AD806" s="217"/>
      <c r="AE806" s="217"/>
      <c r="AF806" s="153"/>
      <c r="AG806" s="154"/>
      <c r="AH806" s="17"/>
    </row>
    <row r="807" spans="2:34" ht="12.75">
      <c r="B807" s="16" t="s">
        <v>542</v>
      </c>
      <c r="C807" t="s">
        <v>543</v>
      </c>
      <c r="F807" s="6">
        <v>0</v>
      </c>
      <c r="H807" s="6">
        <v>100</v>
      </c>
      <c r="I807" s="84"/>
      <c r="J807" s="46"/>
      <c r="K807" s="17"/>
      <c r="M807" s="4"/>
      <c r="O807" s="6">
        <v>0</v>
      </c>
      <c r="Q807" s="6">
        <v>100</v>
      </c>
      <c r="R807" s="84"/>
      <c r="S807" s="46"/>
      <c r="T807" s="17"/>
      <c r="Y807" s="208"/>
      <c r="Z807" s="208"/>
      <c r="AA807" s="46"/>
      <c r="AB807" s="17"/>
      <c r="AC807" s="17"/>
      <c r="AD807" s="208"/>
      <c r="AE807" s="208"/>
      <c r="AF807" s="46"/>
      <c r="AG807" s="17"/>
      <c r="AH807" s="17"/>
    </row>
    <row r="808" spans="2:34" ht="12.75">
      <c r="B808" s="16" t="s">
        <v>213</v>
      </c>
      <c r="C808" t="s">
        <v>789</v>
      </c>
      <c r="F808" s="6">
        <v>242000</v>
      </c>
      <c r="H808" s="6">
        <v>65000</v>
      </c>
      <c r="I808" s="84"/>
      <c r="J808" s="46"/>
      <c r="K808" s="17"/>
      <c r="M808" s="4"/>
      <c r="O808" s="6">
        <v>242000</v>
      </c>
      <c r="Q808" s="6">
        <v>65000</v>
      </c>
      <c r="R808" s="84"/>
      <c r="S808" s="46"/>
      <c r="T808" s="17"/>
      <c r="Y808" s="208"/>
      <c r="Z808" s="208"/>
      <c r="AA808" s="46"/>
      <c r="AB808" s="17"/>
      <c r="AC808" s="17"/>
      <c r="AD808" s="208"/>
      <c r="AE808" s="208"/>
      <c r="AF808" s="46"/>
      <c r="AG808" s="17"/>
      <c r="AH808" s="17"/>
    </row>
    <row r="809" spans="2:34" ht="12.75">
      <c r="B809" s="16" t="s">
        <v>214</v>
      </c>
      <c r="C809" t="s">
        <v>389</v>
      </c>
      <c r="F809" s="6">
        <v>26000</v>
      </c>
      <c r="H809" s="6">
        <v>10000</v>
      </c>
      <c r="I809" s="84"/>
      <c r="J809" s="46"/>
      <c r="K809" s="17"/>
      <c r="M809" s="4"/>
      <c r="O809" s="6">
        <v>26000</v>
      </c>
      <c r="Q809" s="6">
        <v>10000</v>
      </c>
      <c r="R809" s="84"/>
      <c r="S809" s="46"/>
      <c r="T809" s="17"/>
      <c r="Y809" s="208"/>
      <c r="Z809" s="208"/>
      <c r="AA809" s="46"/>
      <c r="AB809" s="17"/>
      <c r="AC809" s="17"/>
      <c r="AD809" s="208"/>
      <c r="AE809" s="208"/>
      <c r="AF809" s="46"/>
      <c r="AG809" s="17"/>
      <c r="AH809" s="17"/>
    </row>
    <row r="810" spans="2:34" ht="12.75">
      <c r="B810" s="16" t="s">
        <v>216</v>
      </c>
      <c r="C810" t="s">
        <v>2056</v>
      </c>
      <c r="F810" s="6">
        <v>113000</v>
      </c>
      <c r="H810" s="6">
        <v>40000</v>
      </c>
      <c r="I810" s="84"/>
      <c r="J810" s="46"/>
      <c r="K810" s="17"/>
      <c r="M810" s="4"/>
      <c r="O810" s="6">
        <v>113000</v>
      </c>
      <c r="Q810" s="6">
        <v>40000</v>
      </c>
      <c r="R810" s="84"/>
      <c r="S810" s="46"/>
      <c r="T810" s="17"/>
      <c r="Y810" s="208"/>
      <c r="Z810" s="208"/>
      <c r="AA810" s="46"/>
      <c r="AB810" s="17"/>
      <c r="AC810" s="17"/>
      <c r="AD810" s="229">
        <v>0</v>
      </c>
      <c r="AE810" s="229">
        <v>0</v>
      </c>
      <c r="AF810" s="46"/>
      <c r="AG810" s="17"/>
      <c r="AH810" s="17"/>
    </row>
    <row r="811" spans="2:34" ht="12.75">
      <c r="B811" s="16" t="s">
        <v>217</v>
      </c>
      <c r="C811" t="s">
        <v>2057</v>
      </c>
      <c r="F811" s="6">
        <v>759000</v>
      </c>
      <c r="H811" s="6">
        <v>343000</v>
      </c>
      <c r="I811" s="84"/>
      <c r="J811" s="46"/>
      <c r="K811" s="17"/>
      <c r="M811" s="4"/>
      <c r="O811" s="6">
        <v>759000</v>
      </c>
      <c r="Q811" s="6">
        <v>343000</v>
      </c>
      <c r="R811" s="84"/>
      <c r="S811" s="46"/>
      <c r="T811" s="17"/>
      <c r="Y811" s="208"/>
      <c r="Z811" s="208"/>
      <c r="AA811" s="46"/>
      <c r="AB811" s="17"/>
      <c r="AC811" s="17"/>
      <c r="AD811" s="208"/>
      <c r="AE811" s="208"/>
      <c r="AF811" s="46"/>
      <c r="AG811" s="17"/>
      <c r="AH811" s="17"/>
    </row>
    <row r="812" spans="1:34" ht="12.75">
      <c r="A812" s="8">
        <v>126</v>
      </c>
      <c r="B812" s="16" t="s">
        <v>1216</v>
      </c>
      <c r="C812" t="s">
        <v>2058</v>
      </c>
      <c r="F812" s="6">
        <v>4000</v>
      </c>
      <c r="H812" s="6">
        <v>500</v>
      </c>
      <c r="I812" s="84"/>
      <c r="J812" s="46"/>
      <c r="K812" s="17"/>
      <c r="M812" s="4"/>
      <c r="O812" s="6">
        <v>4000</v>
      </c>
      <c r="Q812" s="6">
        <v>500</v>
      </c>
      <c r="R812" s="84"/>
      <c r="S812" s="46"/>
      <c r="T812" s="17"/>
      <c r="Y812" s="208"/>
      <c r="Z812" s="208"/>
      <c r="AA812" s="46"/>
      <c r="AB812" s="17"/>
      <c r="AC812" s="17"/>
      <c r="AD812" s="208"/>
      <c r="AE812" s="208"/>
      <c r="AF812" s="46"/>
      <c r="AG812" s="17"/>
      <c r="AH812" s="17"/>
    </row>
    <row r="813" spans="2:34" ht="12.75">
      <c r="B813" s="16" t="s">
        <v>1217</v>
      </c>
      <c r="C813" s="13" t="s">
        <v>2063</v>
      </c>
      <c r="F813" s="6">
        <f>O813+Y813</f>
        <v>487000</v>
      </c>
      <c r="H813" s="6">
        <f>Q813+Z813</f>
        <v>42000</v>
      </c>
      <c r="I813" s="84"/>
      <c r="J813" s="46"/>
      <c r="K813" s="17"/>
      <c r="M813" s="4"/>
      <c r="O813" s="6">
        <v>190000</v>
      </c>
      <c r="Q813" s="6">
        <v>17000</v>
      </c>
      <c r="R813" s="84"/>
      <c r="S813" s="46"/>
      <c r="T813" s="17"/>
      <c r="Y813" s="208">
        <v>297000</v>
      </c>
      <c r="Z813" s="208">
        <v>25000</v>
      </c>
      <c r="AA813" s="46"/>
      <c r="AB813" s="17"/>
      <c r="AC813" s="17"/>
      <c r="AD813" s="208"/>
      <c r="AE813" s="208"/>
      <c r="AF813" s="46"/>
      <c r="AG813" s="17"/>
      <c r="AH813" s="17"/>
    </row>
    <row r="814" spans="1:34" ht="12.75">
      <c r="A814" s="8">
        <v>127</v>
      </c>
      <c r="C814" t="s">
        <v>2059</v>
      </c>
      <c r="F814" s="6">
        <v>2000</v>
      </c>
      <c r="H814" s="6">
        <v>200</v>
      </c>
      <c r="I814" s="84"/>
      <c r="J814" s="46"/>
      <c r="K814" s="17"/>
      <c r="M814" s="4"/>
      <c r="O814" s="6">
        <v>2000</v>
      </c>
      <c r="Q814" s="6">
        <v>200</v>
      </c>
      <c r="R814" s="84"/>
      <c r="S814" s="46"/>
      <c r="T814" s="17"/>
      <c r="Y814" s="208"/>
      <c r="Z814" s="208"/>
      <c r="AA814" s="46"/>
      <c r="AB814" s="17"/>
      <c r="AC814" s="17"/>
      <c r="AD814" s="208"/>
      <c r="AE814" s="208"/>
      <c r="AF814" s="46"/>
      <c r="AG814" s="17"/>
      <c r="AH814" s="17"/>
    </row>
    <row r="815" spans="1:34" ht="12.75">
      <c r="A815" s="8">
        <v>128</v>
      </c>
      <c r="C815" t="s">
        <v>2060</v>
      </c>
      <c r="F815" s="6">
        <f>O815+Y815</f>
        <v>1371000</v>
      </c>
      <c r="H815" s="6">
        <f>Q815+Z815</f>
        <v>5000</v>
      </c>
      <c r="I815" s="84"/>
      <c r="J815" s="46"/>
      <c r="K815" s="17"/>
      <c r="M815" s="4"/>
      <c r="O815" s="6">
        <v>528000</v>
      </c>
      <c r="Q815" s="6">
        <v>2000</v>
      </c>
      <c r="R815" s="84"/>
      <c r="S815" s="46"/>
      <c r="T815" s="17"/>
      <c r="Y815" s="208">
        <v>843000</v>
      </c>
      <c r="Z815" s="208">
        <v>3000</v>
      </c>
      <c r="AA815" s="46"/>
      <c r="AB815" s="17"/>
      <c r="AC815" s="17"/>
      <c r="AD815" s="208"/>
      <c r="AE815" s="208"/>
      <c r="AF815" s="46"/>
      <c r="AG815" s="17"/>
      <c r="AH815" s="17"/>
    </row>
    <row r="816" spans="1:34" ht="12.75">
      <c r="A816" s="8">
        <v>129</v>
      </c>
      <c r="B816" s="16">
        <v>1</v>
      </c>
      <c r="C816" s="18" t="s">
        <v>2061</v>
      </c>
      <c r="F816" s="6">
        <v>151000</v>
      </c>
      <c r="H816" s="6">
        <v>2000</v>
      </c>
      <c r="I816" s="84"/>
      <c r="J816" s="46"/>
      <c r="K816" s="17"/>
      <c r="M816" s="4"/>
      <c r="O816" s="6">
        <v>151000</v>
      </c>
      <c r="Q816" s="6">
        <v>2000</v>
      </c>
      <c r="R816" s="84"/>
      <c r="S816" s="46"/>
      <c r="T816" s="17"/>
      <c r="Y816" s="208"/>
      <c r="Z816" s="208"/>
      <c r="AA816" s="46"/>
      <c r="AB816" s="17"/>
      <c r="AC816" s="17"/>
      <c r="AD816" s="208"/>
      <c r="AE816" s="208"/>
      <c r="AF816" s="46"/>
      <c r="AG816" s="17"/>
      <c r="AH816" s="17"/>
    </row>
    <row r="817" spans="2:34" ht="12.75">
      <c r="B817" s="16">
        <v>2</v>
      </c>
      <c r="C817" s="18" t="s">
        <v>2064</v>
      </c>
      <c r="F817" s="6">
        <v>57000</v>
      </c>
      <c r="H817" s="6">
        <v>200</v>
      </c>
      <c r="I817" s="84"/>
      <c r="J817" s="46"/>
      <c r="K817" s="17"/>
      <c r="M817" s="4"/>
      <c r="O817" s="6">
        <v>57000</v>
      </c>
      <c r="Q817" s="6">
        <v>200</v>
      </c>
      <c r="R817" s="84"/>
      <c r="S817" s="46"/>
      <c r="T817" s="17"/>
      <c r="Y817" s="208"/>
      <c r="Z817" s="208"/>
      <c r="AA817" s="46"/>
      <c r="AB817" s="17"/>
      <c r="AC817" s="17"/>
      <c r="AD817" s="208"/>
      <c r="AE817" s="208"/>
      <c r="AF817" s="46"/>
      <c r="AG817" s="17"/>
      <c r="AH817" s="17"/>
    </row>
    <row r="818" spans="1:34" ht="12.75">
      <c r="A818" s="8">
        <v>130</v>
      </c>
      <c r="B818" s="16" t="s">
        <v>1643</v>
      </c>
      <c r="C818" s="18" t="s">
        <v>545</v>
      </c>
      <c r="F818" s="6">
        <v>491000</v>
      </c>
      <c r="H818" s="6">
        <v>14000</v>
      </c>
      <c r="I818" s="84"/>
      <c r="J818" s="46"/>
      <c r="K818" s="17"/>
      <c r="M818" s="4"/>
      <c r="O818" s="6">
        <v>491000</v>
      </c>
      <c r="Q818" s="6">
        <v>14000</v>
      </c>
      <c r="R818" s="84"/>
      <c r="S818" s="46"/>
      <c r="T818" s="17"/>
      <c r="Y818" s="208"/>
      <c r="Z818" s="208"/>
      <c r="AA818" s="46"/>
      <c r="AB818" s="17"/>
      <c r="AC818" s="17"/>
      <c r="AD818" s="208"/>
      <c r="AE818" s="208"/>
      <c r="AF818" s="46"/>
      <c r="AG818" s="17"/>
      <c r="AH818" s="17"/>
    </row>
    <row r="819" spans="1:34" ht="12.75">
      <c r="A819" s="71"/>
      <c r="B819" s="53" t="s">
        <v>1217</v>
      </c>
      <c r="C819" s="54" t="s">
        <v>2065</v>
      </c>
      <c r="D819" s="54"/>
      <c r="E819" s="54"/>
      <c r="F819" s="55"/>
      <c r="G819" s="56"/>
      <c r="H819" s="55"/>
      <c r="I819" s="152"/>
      <c r="J819" s="153"/>
      <c r="K819" s="154"/>
      <c r="M819" s="4"/>
      <c r="O819" s="55"/>
      <c r="P819" s="56"/>
      <c r="Q819" s="55"/>
      <c r="R819" s="152"/>
      <c r="S819" s="153"/>
      <c r="T819" s="154"/>
      <c r="Y819" s="217"/>
      <c r="Z819" s="217"/>
      <c r="AA819" s="153"/>
      <c r="AB819" s="154"/>
      <c r="AC819" s="17"/>
      <c r="AD819" s="217"/>
      <c r="AE819" s="217"/>
      <c r="AF819" s="153"/>
      <c r="AG819" s="154"/>
      <c r="AH819" s="17"/>
    </row>
    <row r="820" spans="1:34" ht="12.75">
      <c r="A820" s="71"/>
      <c r="B820" s="53" t="s">
        <v>1227</v>
      </c>
      <c r="C820" s="54" t="s">
        <v>2066</v>
      </c>
      <c r="D820" s="54"/>
      <c r="E820" s="54"/>
      <c r="F820" s="55"/>
      <c r="G820" s="56"/>
      <c r="H820" s="55"/>
      <c r="I820" s="152"/>
      <c r="J820" s="153"/>
      <c r="K820" s="154"/>
      <c r="M820" s="4"/>
      <c r="O820" s="55"/>
      <c r="P820" s="56"/>
      <c r="Q820" s="55"/>
      <c r="R820" s="152"/>
      <c r="S820" s="153"/>
      <c r="T820" s="154"/>
      <c r="Y820" s="217"/>
      <c r="Z820" s="217"/>
      <c r="AA820" s="153"/>
      <c r="AB820" s="154"/>
      <c r="AC820" s="17"/>
      <c r="AD820" s="217"/>
      <c r="AE820" s="217"/>
      <c r="AF820" s="153"/>
      <c r="AG820" s="154"/>
      <c r="AH820" s="17"/>
    </row>
    <row r="821" spans="1:34" ht="12.75">
      <c r="A821" s="8">
        <v>131</v>
      </c>
      <c r="B821" s="16" t="s">
        <v>1216</v>
      </c>
      <c r="C821" s="18" t="s">
        <v>2067</v>
      </c>
      <c r="F821" s="6">
        <v>864000</v>
      </c>
      <c r="H821" s="6">
        <v>93000</v>
      </c>
      <c r="I821" s="84"/>
      <c r="J821" s="46"/>
      <c r="K821" s="17"/>
      <c r="M821" s="4"/>
      <c r="O821" s="6">
        <v>864000</v>
      </c>
      <c r="Q821" s="6">
        <v>93000</v>
      </c>
      <c r="R821" s="84"/>
      <c r="S821" s="46"/>
      <c r="T821" s="17"/>
      <c r="Y821" s="208"/>
      <c r="Z821" s="208"/>
      <c r="AA821" s="46"/>
      <c r="AB821" s="17"/>
      <c r="AC821" s="17"/>
      <c r="AD821" s="275">
        <v>0</v>
      </c>
      <c r="AE821" s="275">
        <v>0</v>
      </c>
      <c r="AF821" s="46"/>
      <c r="AG821" s="17"/>
      <c r="AH821" s="17"/>
    </row>
    <row r="822" spans="2:34" ht="12.75">
      <c r="B822" s="16" t="s">
        <v>1217</v>
      </c>
      <c r="D822" t="s">
        <v>2068</v>
      </c>
      <c r="F822" s="6">
        <v>3433000</v>
      </c>
      <c r="H822" s="6">
        <v>295000</v>
      </c>
      <c r="I822" s="84"/>
      <c r="J822" s="46"/>
      <c r="K822" s="17"/>
      <c r="M822" s="4"/>
      <c r="O822" s="6">
        <v>3433000</v>
      </c>
      <c r="Q822" s="6">
        <v>295000</v>
      </c>
      <c r="R822" s="84"/>
      <c r="S822" s="46"/>
      <c r="T822" s="17"/>
      <c r="Y822" s="208"/>
      <c r="Z822" s="208"/>
      <c r="AA822" s="46"/>
      <c r="AB822" s="17"/>
      <c r="AC822" s="17"/>
      <c r="AD822" s="275"/>
      <c r="AE822" s="275"/>
      <c r="AF822" s="46"/>
      <c r="AG822" s="17"/>
      <c r="AH822" s="17"/>
    </row>
    <row r="823" spans="1:34" ht="12.75">
      <c r="A823" s="8">
        <v>132</v>
      </c>
      <c r="C823" t="s">
        <v>2069</v>
      </c>
      <c r="F823" s="6">
        <v>797000</v>
      </c>
      <c r="H823" s="6">
        <v>83000</v>
      </c>
      <c r="I823" s="84"/>
      <c r="J823" s="46"/>
      <c r="K823" s="17"/>
      <c r="M823" s="4"/>
      <c r="O823" s="6">
        <v>797000</v>
      </c>
      <c r="Q823" s="6">
        <v>83000</v>
      </c>
      <c r="R823" s="84"/>
      <c r="S823" s="46"/>
      <c r="T823" s="17"/>
      <c r="Y823" s="208"/>
      <c r="Z823" s="208"/>
      <c r="AA823" s="46"/>
      <c r="AB823" s="17"/>
      <c r="AC823" s="17"/>
      <c r="AD823" s="208"/>
      <c r="AE823" s="208"/>
      <c r="AF823" s="46"/>
      <c r="AG823" s="17"/>
      <c r="AH823" s="17"/>
    </row>
    <row r="824" spans="1:34" ht="12.75">
      <c r="A824" s="8">
        <v>133</v>
      </c>
      <c r="B824" s="16" t="s">
        <v>1216</v>
      </c>
      <c r="C824" t="s">
        <v>2070</v>
      </c>
      <c r="F824" s="6">
        <v>131000</v>
      </c>
      <c r="H824" s="6">
        <v>5400</v>
      </c>
      <c r="I824" s="84"/>
      <c r="J824" s="46"/>
      <c r="K824" s="17"/>
      <c r="M824" s="4"/>
      <c r="O824" s="6">
        <v>131000</v>
      </c>
      <c r="Q824" s="6">
        <v>5400</v>
      </c>
      <c r="R824" s="84"/>
      <c r="S824" s="46"/>
      <c r="T824" s="17"/>
      <c r="Y824" s="208"/>
      <c r="Z824" s="208"/>
      <c r="AA824" s="46"/>
      <c r="AB824" s="17"/>
      <c r="AC824" s="17"/>
      <c r="AD824" s="208"/>
      <c r="AE824" s="208"/>
      <c r="AF824" s="46"/>
      <c r="AG824" s="17"/>
      <c r="AH824" s="17"/>
    </row>
    <row r="825" spans="2:34" ht="12.75">
      <c r="B825" s="16" t="s">
        <v>1217</v>
      </c>
      <c r="C825" t="s">
        <v>2071</v>
      </c>
      <c r="F825" s="6">
        <v>72000</v>
      </c>
      <c r="H825" s="6">
        <v>3800</v>
      </c>
      <c r="I825" s="84"/>
      <c r="J825" s="46"/>
      <c r="K825" s="17"/>
      <c r="M825" s="4"/>
      <c r="O825" s="6">
        <v>72000</v>
      </c>
      <c r="Q825" s="6">
        <v>3800</v>
      </c>
      <c r="R825" s="84"/>
      <c r="S825" s="46"/>
      <c r="T825" s="17"/>
      <c r="Y825" s="208"/>
      <c r="Z825" s="208"/>
      <c r="AA825" s="46"/>
      <c r="AB825" s="17"/>
      <c r="AC825" s="17"/>
      <c r="AD825" s="208"/>
      <c r="AE825" s="208"/>
      <c r="AF825" s="46"/>
      <c r="AG825" s="17"/>
      <c r="AH825" s="17"/>
    </row>
    <row r="826" spans="1:34" ht="12.75">
      <c r="A826" s="71"/>
      <c r="B826" s="53" t="s">
        <v>1142</v>
      </c>
      <c r="C826" s="54" t="s">
        <v>2263</v>
      </c>
      <c r="D826" s="54"/>
      <c r="E826" s="54"/>
      <c r="F826" s="55"/>
      <c r="G826" s="56"/>
      <c r="H826" s="55"/>
      <c r="I826" s="84"/>
      <c r="J826" s="46"/>
      <c r="K826" s="17"/>
      <c r="M826" s="4"/>
      <c r="O826" s="55"/>
      <c r="P826" s="56"/>
      <c r="Q826" s="55"/>
      <c r="R826" s="84"/>
      <c r="S826" s="46"/>
      <c r="T826" s="17"/>
      <c r="Y826" s="217"/>
      <c r="Z826" s="217"/>
      <c r="AA826" s="46"/>
      <c r="AB826" s="17"/>
      <c r="AC826" s="17"/>
      <c r="AD826" s="217"/>
      <c r="AE826" s="217"/>
      <c r="AF826" s="46"/>
      <c r="AG826" s="17"/>
      <c r="AH826" s="17"/>
    </row>
    <row r="827" spans="1:34" ht="12.75">
      <c r="A827" s="8">
        <v>134</v>
      </c>
      <c r="B827" s="16">
        <v>1</v>
      </c>
      <c r="C827" t="s">
        <v>2072</v>
      </c>
      <c r="F827" s="265">
        <f>O827+O828+Y827</f>
        <v>5497000</v>
      </c>
      <c r="H827" s="265">
        <f>Q827+Q828+Z827</f>
        <v>105600</v>
      </c>
      <c r="I827" s="84"/>
      <c r="J827" s="46"/>
      <c r="K827" s="17"/>
      <c r="M827" s="4"/>
      <c r="O827" s="6">
        <v>340000</v>
      </c>
      <c r="Q827" s="6">
        <v>12000</v>
      </c>
      <c r="R827" s="84"/>
      <c r="S827" s="46"/>
      <c r="T827" s="17"/>
      <c r="Y827" s="265">
        <v>4865000</v>
      </c>
      <c r="Z827" s="265">
        <v>88000</v>
      </c>
      <c r="AA827" s="46"/>
      <c r="AB827" s="17"/>
      <c r="AC827" s="17"/>
      <c r="AD827" s="207"/>
      <c r="AE827" s="207"/>
      <c r="AF827" s="46"/>
      <c r="AG827" s="17"/>
      <c r="AH827" s="17"/>
    </row>
    <row r="828" spans="2:34" ht="12.75">
      <c r="B828" s="16" t="s">
        <v>1837</v>
      </c>
      <c r="C828" t="s">
        <v>546</v>
      </c>
      <c r="F828" s="265"/>
      <c r="H828" s="265"/>
      <c r="I828" s="84"/>
      <c r="J828" s="46"/>
      <c r="K828" s="17"/>
      <c r="M828" s="4"/>
      <c r="O828" s="6">
        <v>292000</v>
      </c>
      <c r="Q828" s="6">
        <v>5600</v>
      </c>
      <c r="R828" s="84"/>
      <c r="S828" s="46"/>
      <c r="T828" s="17"/>
      <c r="Y828" s="265"/>
      <c r="Z828" s="265"/>
      <c r="AA828" s="46"/>
      <c r="AB828" s="17"/>
      <c r="AC828" s="17"/>
      <c r="AD828" s="207"/>
      <c r="AE828" s="207"/>
      <c r="AF828" s="46"/>
      <c r="AG828" s="17"/>
      <c r="AH828" s="17"/>
    </row>
    <row r="829" spans="1:34" ht="12.75">
      <c r="A829" s="71"/>
      <c r="B829" s="53" t="s">
        <v>977</v>
      </c>
      <c r="C829" s="54"/>
      <c r="D829" s="54" t="s">
        <v>2073</v>
      </c>
      <c r="E829" s="54"/>
      <c r="F829" s="55"/>
      <c r="G829" s="56"/>
      <c r="H829" s="55"/>
      <c r="I829" s="84"/>
      <c r="J829" s="46"/>
      <c r="K829" s="17"/>
      <c r="M829" s="4"/>
      <c r="O829" s="55"/>
      <c r="P829" s="56"/>
      <c r="Q829" s="55"/>
      <c r="R829" s="84"/>
      <c r="S829" s="46"/>
      <c r="T829" s="17"/>
      <c r="Y829" s="217"/>
      <c r="Z829" s="217"/>
      <c r="AA829" s="46"/>
      <c r="AB829" s="17"/>
      <c r="AC829" s="17"/>
      <c r="AD829" s="217"/>
      <c r="AE829" s="217"/>
      <c r="AF829" s="46"/>
      <c r="AG829" s="17"/>
      <c r="AH829" s="17"/>
    </row>
    <row r="830" spans="1:34" ht="12.75">
      <c r="A830" s="8">
        <v>135</v>
      </c>
      <c r="B830" s="16" t="s">
        <v>1643</v>
      </c>
      <c r="C830" t="s">
        <v>547</v>
      </c>
      <c r="F830" s="6">
        <f>O830+Y830</f>
        <v>8955000</v>
      </c>
      <c r="H830" s="6">
        <f>Q830+Z830</f>
        <v>139000</v>
      </c>
      <c r="I830" s="84"/>
      <c r="J830" s="46"/>
      <c r="K830" s="17"/>
      <c r="M830" s="4"/>
      <c r="O830" s="6">
        <v>8801000</v>
      </c>
      <c r="Q830" s="6">
        <v>138000</v>
      </c>
      <c r="R830" s="84"/>
      <c r="S830" s="46"/>
      <c r="T830" s="17"/>
      <c r="Y830" s="208">
        <v>154000</v>
      </c>
      <c r="Z830" s="208">
        <v>1000</v>
      </c>
      <c r="AA830" s="46"/>
      <c r="AB830" s="17"/>
      <c r="AC830" s="17"/>
      <c r="AD830" s="208"/>
      <c r="AE830" s="208"/>
      <c r="AF830" s="46"/>
      <c r="AG830" s="17"/>
      <c r="AH830" s="17"/>
    </row>
    <row r="831" spans="1:34" ht="12.75">
      <c r="A831" s="71"/>
      <c r="B831" s="53" t="s">
        <v>1217</v>
      </c>
      <c r="C831" s="54" t="s">
        <v>2074</v>
      </c>
      <c r="D831" s="54"/>
      <c r="E831" s="54"/>
      <c r="F831" s="55"/>
      <c r="G831" s="56"/>
      <c r="H831" s="55"/>
      <c r="I831" s="84"/>
      <c r="J831" s="46"/>
      <c r="K831" s="17"/>
      <c r="M831" s="4"/>
      <c r="O831" s="55"/>
      <c r="P831" s="56"/>
      <c r="Q831" s="55"/>
      <c r="R831" s="84"/>
      <c r="S831" s="46"/>
      <c r="T831" s="17"/>
      <c r="Y831" s="217"/>
      <c r="Z831" s="217"/>
      <c r="AA831" s="46"/>
      <c r="AB831" s="17"/>
      <c r="AC831" s="17"/>
      <c r="AD831" s="217"/>
      <c r="AE831" s="217"/>
      <c r="AF831" s="46"/>
      <c r="AG831" s="17"/>
      <c r="AH831" s="17"/>
    </row>
    <row r="832" spans="1:34" ht="12.75">
      <c r="A832" s="71"/>
      <c r="B832" s="53" t="s">
        <v>1227</v>
      </c>
      <c r="C832" s="54" t="s">
        <v>2166</v>
      </c>
      <c r="D832" s="54"/>
      <c r="E832" s="54"/>
      <c r="F832" s="55"/>
      <c r="G832" s="56"/>
      <c r="H832" s="55"/>
      <c r="I832" s="84"/>
      <c r="J832" s="46"/>
      <c r="K832" s="17"/>
      <c r="M832" s="4"/>
      <c r="O832" s="55"/>
      <c r="P832" s="56"/>
      <c r="Q832" s="55"/>
      <c r="R832" s="84"/>
      <c r="S832" s="46"/>
      <c r="T832" s="17"/>
      <c r="Y832" s="217"/>
      <c r="Z832" s="217"/>
      <c r="AA832" s="46"/>
      <c r="AB832" s="17"/>
      <c r="AC832" s="17"/>
      <c r="AD832" s="217"/>
      <c r="AE832" s="217"/>
      <c r="AF832" s="46"/>
      <c r="AG832" s="17"/>
      <c r="AH832" s="17"/>
    </row>
    <row r="833" spans="1:34" ht="12.75">
      <c r="A833" s="8">
        <v>136</v>
      </c>
      <c r="B833" s="16" t="s">
        <v>2241</v>
      </c>
      <c r="C833" t="s">
        <v>2045</v>
      </c>
      <c r="F833" s="6">
        <v>48000</v>
      </c>
      <c r="H833" s="6">
        <v>1100</v>
      </c>
      <c r="I833" s="84"/>
      <c r="J833" s="46"/>
      <c r="K833" s="17"/>
      <c r="M833" s="4"/>
      <c r="O833" s="6">
        <v>48000</v>
      </c>
      <c r="Q833" s="6">
        <v>1100</v>
      </c>
      <c r="R833" s="84"/>
      <c r="S833" s="46"/>
      <c r="T833" s="17"/>
      <c r="Y833" s="208"/>
      <c r="Z833" s="208"/>
      <c r="AA833" s="46"/>
      <c r="AB833" s="17"/>
      <c r="AC833" s="17"/>
      <c r="AD833" s="208"/>
      <c r="AE833" s="208"/>
      <c r="AF833" s="46"/>
      <c r="AG833" s="17"/>
      <c r="AH833" s="17"/>
    </row>
    <row r="834" spans="1:34" ht="12.75">
      <c r="A834" s="71"/>
      <c r="B834" s="53" t="s">
        <v>1217</v>
      </c>
      <c r="C834" s="54" t="s">
        <v>2167</v>
      </c>
      <c r="D834" s="54"/>
      <c r="E834" s="54"/>
      <c r="F834" s="55"/>
      <c r="G834" s="56"/>
      <c r="H834" s="55"/>
      <c r="I834" s="84"/>
      <c r="J834" s="46"/>
      <c r="K834" s="17"/>
      <c r="M834" s="4"/>
      <c r="O834" s="55"/>
      <c r="P834" s="56"/>
      <c r="Q834" s="55"/>
      <c r="R834" s="84"/>
      <c r="S834" s="46"/>
      <c r="T834" s="17"/>
      <c r="Y834" s="217"/>
      <c r="Z834" s="217"/>
      <c r="AA834" s="46"/>
      <c r="AB834" s="17"/>
      <c r="AC834" s="17"/>
      <c r="AD834" s="217"/>
      <c r="AE834" s="217"/>
      <c r="AF834" s="46"/>
      <c r="AG834" s="17"/>
      <c r="AH834" s="17"/>
    </row>
    <row r="835" spans="1:34" ht="12.75">
      <c r="A835" s="71"/>
      <c r="B835" s="53" t="s">
        <v>1227</v>
      </c>
      <c r="C835" s="54" t="s">
        <v>390</v>
      </c>
      <c r="D835" s="54"/>
      <c r="E835" s="54"/>
      <c r="F835" s="55"/>
      <c r="G835" s="56"/>
      <c r="H835" s="55"/>
      <c r="I835" s="84"/>
      <c r="J835" s="46"/>
      <c r="K835" s="17"/>
      <c r="M835" s="4"/>
      <c r="O835" s="55"/>
      <c r="P835" s="56"/>
      <c r="Q835" s="55"/>
      <c r="R835" s="84"/>
      <c r="S835" s="46"/>
      <c r="T835" s="17"/>
      <c r="Y835" s="208"/>
      <c r="Z835" s="208"/>
      <c r="AA835" s="46"/>
      <c r="AB835" s="17"/>
      <c r="AC835" s="17"/>
      <c r="AD835" s="208"/>
      <c r="AE835" s="208"/>
      <c r="AF835" s="46"/>
      <c r="AG835" s="17"/>
      <c r="AH835" s="17"/>
    </row>
    <row r="836" spans="1:34" ht="12.75">
      <c r="A836" s="8">
        <v>137</v>
      </c>
      <c r="B836" s="16" t="s">
        <v>1216</v>
      </c>
      <c r="C836" t="s">
        <v>2168</v>
      </c>
      <c r="F836" s="6">
        <v>1760000</v>
      </c>
      <c r="H836" s="6">
        <v>95000</v>
      </c>
      <c r="I836" s="84"/>
      <c r="J836" s="46"/>
      <c r="K836" s="17"/>
      <c r="M836" s="4"/>
      <c r="O836" s="6">
        <v>1760000</v>
      </c>
      <c r="Q836" s="6">
        <v>95000</v>
      </c>
      <c r="R836" s="84"/>
      <c r="S836" s="46"/>
      <c r="T836" s="17"/>
      <c r="Y836" s="208"/>
      <c r="Z836" s="208"/>
      <c r="AA836" s="46"/>
      <c r="AB836" s="17"/>
      <c r="AC836" s="17"/>
      <c r="AD836" s="208"/>
      <c r="AE836" s="208"/>
      <c r="AF836" s="46"/>
      <c r="AG836" s="17"/>
      <c r="AH836" s="17"/>
    </row>
    <row r="837" spans="2:34" ht="12.75">
      <c r="B837" s="16" t="s">
        <v>1217</v>
      </c>
      <c r="C837" t="s">
        <v>2169</v>
      </c>
      <c r="F837" s="6">
        <v>211000</v>
      </c>
      <c r="H837" s="6">
        <v>9000</v>
      </c>
      <c r="I837" s="84"/>
      <c r="J837" s="46"/>
      <c r="K837" s="17"/>
      <c r="M837" s="4"/>
      <c r="O837" s="6">
        <v>211000</v>
      </c>
      <c r="Q837" s="6">
        <v>9000</v>
      </c>
      <c r="R837" s="84"/>
      <c r="S837" s="46"/>
      <c r="T837" s="17"/>
      <c r="Y837" s="208"/>
      <c r="Z837" s="208"/>
      <c r="AA837" s="46"/>
      <c r="AB837" s="17"/>
      <c r="AC837" s="17"/>
      <c r="AD837" s="208"/>
      <c r="AE837" s="208"/>
      <c r="AF837" s="46"/>
      <c r="AG837" s="17"/>
      <c r="AH837" s="17"/>
    </row>
    <row r="838" spans="2:34" ht="12.75">
      <c r="B838" s="16" t="s">
        <v>1227</v>
      </c>
      <c r="C838" t="s">
        <v>2170</v>
      </c>
      <c r="F838" s="6">
        <v>50000</v>
      </c>
      <c r="H838" s="6">
        <v>2200</v>
      </c>
      <c r="I838" s="84"/>
      <c r="J838" s="46"/>
      <c r="K838" s="17"/>
      <c r="M838" s="4"/>
      <c r="O838" s="6">
        <v>50000</v>
      </c>
      <c r="Q838" s="6">
        <v>2200</v>
      </c>
      <c r="R838" s="84"/>
      <c r="S838" s="46"/>
      <c r="T838" s="17"/>
      <c r="Y838" s="208"/>
      <c r="Z838" s="208"/>
      <c r="AA838" s="46"/>
      <c r="AB838" s="17"/>
      <c r="AC838" s="17"/>
      <c r="AD838" s="208"/>
      <c r="AE838" s="208"/>
      <c r="AF838" s="46"/>
      <c r="AG838" s="17"/>
      <c r="AH838" s="17"/>
    </row>
    <row r="839" spans="3:34" ht="12.75">
      <c r="C839" s="1" t="s">
        <v>2171</v>
      </c>
      <c r="G839" s="57">
        <f>SUM(F803:F838)</f>
        <v>25549000</v>
      </c>
      <c r="I839" s="84">
        <f>SUM(H803:H838)</f>
        <v>1357100</v>
      </c>
      <c r="J839" s="46"/>
      <c r="K839" s="17"/>
      <c r="M839" s="4"/>
      <c r="P839" s="57">
        <f>SUM(O803:O838)</f>
        <v>19390000</v>
      </c>
      <c r="R839" s="84">
        <f>SUM(Q803:Q838)</f>
        <v>1240100</v>
      </c>
      <c r="S839" s="46"/>
      <c r="T839" s="17"/>
      <c r="Y839" s="208"/>
      <c r="Z839" s="208"/>
      <c r="AA839" s="46"/>
      <c r="AB839" s="17"/>
      <c r="AC839" s="17"/>
      <c r="AD839" s="208"/>
      <c r="AE839" s="208"/>
      <c r="AF839" s="46"/>
      <c r="AG839" s="17"/>
      <c r="AH839" s="17"/>
    </row>
    <row r="840" spans="3:34" ht="12.75">
      <c r="C840" s="15" t="s">
        <v>2172</v>
      </c>
      <c r="G840" s="58">
        <f>SUM(F628:F839)</f>
        <v>198826000</v>
      </c>
      <c r="H840" s="26"/>
      <c r="I840" s="164">
        <f>SUM(H628:H839)</f>
        <v>17724400</v>
      </c>
      <c r="J840" s="46"/>
      <c r="K840" s="17"/>
      <c r="M840" s="4"/>
      <c r="P840" s="58">
        <f>SUM(O628:O839)</f>
        <v>145505000</v>
      </c>
      <c r="Q840" s="26"/>
      <c r="R840" s="58">
        <f>SUM(Q628:Q839)</f>
        <v>9683000</v>
      </c>
      <c r="S840" s="46"/>
      <c r="T840" s="17"/>
      <c r="Y840" s="208"/>
      <c r="Z840" s="219"/>
      <c r="AA840" s="46"/>
      <c r="AB840" s="17"/>
      <c r="AC840" s="17"/>
      <c r="AD840" s="208"/>
      <c r="AE840" s="219"/>
      <c r="AF840" s="46"/>
      <c r="AG840" s="17"/>
      <c r="AH840" s="17"/>
    </row>
    <row r="841" spans="2:34" ht="12.75">
      <c r="B841" s="15" t="s">
        <v>790</v>
      </c>
      <c r="I841" s="84"/>
      <c r="J841" s="46"/>
      <c r="K841" s="17"/>
      <c r="M841" s="4"/>
      <c r="R841" s="84"/>
      <c r="S841" s="46"/>
      <c r="T841" s="17"/>
      <c r="Y841" s="208"/>
      <c r="Z841" s="208"/>
      <c r="AA841" s="46"/>
      <c r="AB841" s="17"/>
      <c r="AC841" s="17"/>
      <c r="AD841" s="208"/>
      <c r="AE841" s="208"/>
      <c r="AF841" s="46"/>
      <c r="AG841" s="17"/>
      <c r="AH841" s="17"/>
    </row>
    <row r="842" spans="1:34" ht="12.75">
      <c r="A842" s="8">
        <v>138</v>
      </c>
      <c r="B842" s="16" t="s">
        <v>299</v>
      </c>
      <c r="C842" t="s">
        <v>548</v>
      </c>
      <c r="F842" s="6">
        <v>3000</v>
      </c>
      <c r="H842" s="6">
        <v>2400</v>
      </c>
      <c r="I842" s="84"/>
      <c r="J842" s="46"/>
      <c r="K842" s="17"/>
      <c r="M842" s="4"/>
      <c r="O842" s="6">
        <v>3000</v>
      </c>
      <c r="Q842" s="6">
        <v>2400</v>
      </c>
      <c r="R842" s="84"/>
      <c r="S842" s="46"/>
      <c r="T842" s="17"/>
      <c r="Y842" s="208"/>
      <c r="Z842" s="208"/>
      <c r="AA842" s="46"/>
      <c r="AB842" s="17"/>
      <c r="AC842" s="17"/>
      <c r="AD842" s="208"/>
      <c r="AE842" s="208"/>
      <c r="AF842" s="46"/>
      <c r="AG842" s="17"/>
      <c r="AH842" s="17"/>
    </row>
    <row r="843" spans="1:34" ht="12.75">
      <c r="A843" s="71"/>
      <c r="B843" s="53" t="s">
        <v>1141</v>
      </c>
      <c r="C843" s="54"/>
      <c r="D843" s="54" t="s">
        <v>2173</v>
      </c>
      <c r="E843" s="54"/>
      <c r="F843" s="55"/>
      <c r="G843" s="56"/>
      <c r="H843" s="55"/>
      <c r="I843" s="84"/>
      <c r="J843" s="46"/>
      <c r="K843" s="17"/>
      <c r="M843" s="4"/>
      <c r="O843" s="55"/>
      <c r="P843" s="56"/>
      <c r="Q843" s="55"/>
      <c r="R843" s="84"/>
      <c r="S843" s="46"/>
      <c r="T843" s="17"/>
      <c r="Y843" s="217"/>
      <c r="Z843" s="217"/>
      <c r="AA843" s="46"/>
      <c r="AB843" s="17"/>
      <c r="AC843" s="17"/>
      <c r="AD843" s="217"/>
      <c r="AE843" s="217"/>
      <c r="AF843" s="46"/>
      <c r="AG843" s="17"/>
      <c r="AH843" s="17"/>
    </row>
    <row r="844" spans="2:34" ht="12.75">
      <c r="B844" s="16">
        <v>2</v>
      </c>
      <c r="C844" t="s">
        <v>2174</v>
      </c>
      <c r="F844" s="187">
        <v>0</v>
      </c>
      <c r="H844" s="187">
        <v>0</v>
      </c>
      <c r="I844" s="84"/>
      <c r="J844" s="46"/>
      <c r="K844" s="17"/>
      <c r="M844" s="4"/>
      <c r="O844" s="187">
        <v>0</v>
      </c>
      <c r="Q844" s="187">
        <v>0</v>
      </c>
      <c r="R844" s="84"/>
      <c r="S844" s="46"/>
      <c r="T844" s="17"/>
      <c r="Y844" s="208"/>
      <c r="Z844" s="208"/>
      <c r="AA844" s="46"/>
      <c r="AB844" s="17"/>
      <c r="AC844" s="17"/>
      <c r="AD844" s="208"/>
      <c r="AE844" s="208"/>
      <c r="AF844" s="46"/>
      <c r="AG844" s="17"/>
      <c r="AH844" s="17"/>
    </row>
    <row r="845" spans="2:34" ht="12.75">
      <c r="B845" s="16" t="s">
        <v>2177</v>
      </c>
      <c r="C845" t="s">
        <v>2175</v>
      </c>
      <c r="F845" s="187">
        <v>0</v>
      </c>
      <c r="H845" s="187">
        <v>0</v>
      </c>
      <c r="I845" s="84"/>
      <c r="J845" s="46"/>
      <c r="K845" s="17"/>
      <c r="M845" s="4"/>
      <c r="O845" s="187">
        <v>0</v>
      </c>
      <c r="Q845" s="187">
        <v>0</v>
      </c>
      <c r="R845" s="84"/>
      <c r="S845" s="46"/>
      <c r="T845" s="17"/>
      <c r="Y845" s="208"/>
      <c r="Z845" s="208"/>
      <c r="AA845" s="46"/>
      <c r="AB845" s="17"/>
      <c r="AC845" s="17"/>
      <c r="AD845" s="208"/>
      <c r="AE845" s="208"/>
      <c r="AF845" s="46"/>
      <c r="AG845" s="17"/>
      <c r="AH845" s="17"/>
    </row>
    <row r="846" spans="2:34" ht="12.75">
      <c r="B846" s="16" t="s">
        <v>2178</v>
      </c>
      <c r="E846" t="s">
        <v>2176</v>
      </c>
      <c r="F846" s="187">
        <v>0</v>
      </c>
      <c r="H846" s="187">
        <v>0</v>
      </c>
      <c r="I846" s="84"/>
      <c r="J846" s="46"/>
      <c r="K846" s="17"/>
      <c r="M846" s="4"/>
      <c r="O846" s="187">
        <v>0</v>
      </c>
      <c r="Q846" s="187">
        <v>0</v>
      </c>
      <c r="R846" s="84"/>
      <c r="S846" s="46"/>
      <c r="T846" s="17"/>
      <c r="Y846" s="208"/>
      <c r="Z846" s="208"/>
      <c r="AA846" s="46"/>
      <c r="AB846" s="17"/>
      <c r="AC846" s="17"/>
      <c r="AD846" s="208"/>
      <c r="AE846" s="208"/>
      <c r="AF846" s="46"/>
      <c r="AG846" s="17"/>
      <c r="AH846" s="17"/>
    </row>
    <row r="847" spans="2:34" ht="12.75">
      <c r="B847" s="16" t="s">
        <v>2079</v>
      </c>
      <c r="C847" t="s">
        <v>2078</v>
      </c>
      <c r="F847" s="187">
        <v>0</v>
      </c>
      <c r="H847" s="187">
        <v>0</v>
      </c>
      <c r="I847" s="84"/>
      <c r="J847" s="46"/>
      <c r="K847" s="17"/>
      <c r="M847" s="4"/>
      <c r="O847" s="187">
        <v>0</v>
      </c>
      <c r="Q847" s="187">
        <v>0</v>
      </c>
      <c r="R847" s="84"/>
      <c r="S847" s="46"/>
      <c r="T847" s="17"/>
      <c r="Y847" s="208"/>
      <c r="Z847" s="208"/>
      <c r="AA847" s="46"/>
      <c r="AB847" s="17"/>
      <c r="AC847" s="17"/>
      <c r="AD847" s="208"/>
      <c r="AE847" s="208"/>
      <c r="AF847" s="46"/>
      <c r="AG847" s="17"/>
      <c r="AH847" s="17"/>
    </row>
    <row r="848" spans="1:34" ht="12.75">
      <c r="A848" s="8">
        <v>139</v>
      </c>
      <c r="B848" s="16">
        <v>1</v>
      </c>
      <c r="C848" t="s">
        <v>2080</v>
      </c>
      <c r="F848" s="265">
        <f>O848+O849+Y848</f>
        <v>8391000</v>
      </c>
      <c r="H848" s="265">
        <f>Q848+Q849+Z848</f>
        <v>1616000</v>
      </c>
      <c r="I848" s="84"/>
      <c r="J848" s="46"/>
      <c r="K848" s="17"/>
      <c r="M848" s="4"/>
      <c r="O848" s="6">
        <v>999000</v>
      </c>
      <c r="Q848" s="6">
        <v>456000</v>
      </c>
      <c r="R848" s="84"/>
      <c r="S848" s="46"/>
      <c r="T848" s="17"/>
      <c r="Y848" s="265">
        <v>354000</v>
      </c>
      <c r="Z848" s="265">
        <v>115000</v>
      </c>
      <c r="AA848" s="46"/>
      <c r="AB848" s="17"/>
      <c r="AC848" s="17"/>
      <c r="AD848" s="208"/>
      <c r="AE848" s="208"/>
      <c r="AF848" s="46"/>
      <c r="AG848" s="17"/>
      <c r="AH848" s="17"/>
    </row>
    <row r="849" spans="2:34" ht="12.75">
      <c r="B849" s="16">
        <v>2</v>
      </c>
      <c r="D849" t="s">
        <v>2081</v>
      </c>
      <c r="F849" s="265"/>
      <c r="H849" s="265"/>
      <c r="I849" s="84"/>
      <c r="J849" s="46"/>
      <c r="K849" s="17"/>
      <c r="M849" s="4"/>
      <c r="O849" s="6">
        <v>7038000</v>
      </c>
      <c r="Q849" s="6">
        <v>1045000</v>
      </c>
      <c r="R849" s="84"/>
      <c r="S849" s="46"/>
      <c r="T849" s="17"/>
      <c r="Y849" s="265"/>
      <c r="Z849" s="265"/>
      <c r="AA849" s="46"/>
      <c r="AB849" s="17"/>
      <c r="AC849" s="17"/>
      <c r="AD849" s="208"/>
      <c r="AE849" s="208"/>
      <c r="AF849" s="46"/>
      <c r="AG849" s="17"/>
      <c r="AH849" s="17"/>
    </row>
    <row r="850" spans="3:34" ht="12.75">
      <c r="C850" s="1" t="s">
        <v>2082</v>
      </c>
      <c r="G850" s="57">
        <f>SUM(F848:F849)</f>
        <v>8391000</v>
      </c>
      <c r="I850" s="84">
        <f>SUM(H848:H849)</f>
        <v>1616000</v>
      </c>
      <c r="J850" s="46"/>
      <c r="K850" s="17"/>
      <c r="M850" s="4"/>
      <c r="P850" s="57">
        <f>SUM(O848:O849)</f>
        <v>8037000</v>
      </c>
      <c r="R850" s="84">
        <f>SUM(Q848:Q849)</f>
        <v>1501000</v>
      </c>
      <c r="S850" s="46"/>
      <c r="T850" s="17"/>
      <c r="Y850" s="208"/>
      <c r="Z850" s="208"/>
      <c r="AA850" s="46"/>
      <c r="AB850" s="17"/>
      <c r="AC850" s="17"/>
      <c r="AD850" s="208"/>
      <c r="AE850" s="208"/>
      <c r="AF850" s="46"/>
      <c r="AG850" s="17"/>
      <c r="AH850" s="17"/>
    </row>
    <row r="851" spans="1:34" ht="12.75">
      <c r="A851" s="8">
        <v>140</v>
      </c>
      <c r="B851" s="16">
        <v>1</v>
      </c>
      <c r="C851" t="s">
        <v>2083</v>
      </c>
      <c r="F851" s="265">
        <f>SUM(O851:O854,Y851)</f>
        <v>4817000</v>
      </c>
      <c r="H851" s="265">
        <f>SUM(Q851:Q854,Z851)</f>
        <v>1479000</v>
      </c>
      <c r="I851" s="84"/>
      <c r="J851" s="46"/>
      <c r="K851" s="17"/>
      <c r="M851" s="4"/>
      <c r="O851" s="6">
        <v>1655000</v>
      </c>
      <c r="Q851" s="6">
        <v>450000</v>
      </c>
      <c r="R851" s="84"/>
      <c r="S851" s="46"/>
      <c r="T851" s="17"/>
      <c r="Y851" s="265">
        <v>294000</v>
      </c>
      <c r="Z851" s="265">
        <v>73000</v>
      </c>
      <c r="AA851" s="46"/>
      <c r="AB851" s="17"/>
      <c r="AC851" s="17"/>
      <c r="AD851" s="275">
        <v>0</v>
      </c>
      <c r="AE851" s="275">
        <v>0</v>
      </c>
      <c r="AF851" s="46"/>
      <c r="AG851" s="17"/>
      <c r="AH851" s="17"/>
    </row>
    <row r="852" spans="2:34" ht="12.75">
      <c r="B852" s="16">
        <v>2</v>
      </c>
      <c r="C852" t="s">
        <v>2084</v>
      </c>
      <c r="F852" s="265"/>
      <c r="H852" s="265"/>
      <c r="I852" s="84"/>
      <c r="J852" s="46"/>
      <c r="K852" s="17"/>
      <c r="M852" s="4"/>
      <c r="O852" s="6">
        <v>1964000</v>
      </c>
      <c r="Q852" s="6">
        <v>728000</v>
      </c>
      <c r="R852" s="84"/>
      <c r="S852" s="46"/>
      <c r="T852" s="17"/>
      <c r="Y852" s="265"/>
      <c r="Z852" s="265"/>
      <c r="AA852" s="46"/>
      <c r="AB852" s="17"/>
      <c r="AC852" s="17"/>
      <c r="AD852" s="275"/>
      <c r="AE852" s="275"/>
      <c r="AF852" s="46"/>
      <c r="AG852" s="17"/>
      <c r="AH852" s="17"/>
    </row>
    <row r="853" spans="2:34" ht="12.75">
      <c r="B853" s="16">
        <v>3</v>
      </c>
      <c r="C853" t="s">
        <v>549</v>
      </c>
      <c r="F853" s="265"/>
      <c r="H853" s="265"/>
      <c r="I853" s="84"/>
      <c r="J853" s="46"/>
      <c r="K853" s="17"/>
      <c r="M853" s="4"/>
      <c r="O853" s="6">
        <v>536000</v>
      </c>
      <c r="Q853" s="6">
        <v>138000</v>
      </c>
      <c r="R853" s="84"/>
      <c r="S853" s="46"/>
      <c r="T853" s="17"/>
      <c r="Y853" s="265"/>
      <c r="Z853" s="265"/>
      <c r="AA853" s="46"/>
      <c r="AB853" s="17"/>
      <c r="AC853" s="17"/>
      <c r="AD853" s="275"/>
      <c r="AE853" s="275"/>
      <c r="AF853" s="46"/>
      <c r="AG853" s="17"/>
      <c r="AH853" s="17"/>
    </row>
    <row r="854" spans="2:34" ht="12.75">
      <c r="B854" s="16">
        <v>4</v>
      </c>
      <c r="D854" t="s">
        <v>2085</v>
      </c>
      <c r="F854" s="265"/>
      <c r="H854" s="265"/>
      <c r="I854" s="84"/>
      <c r="J854" s="46"/>
      <c r="K854" s="17"/>
      <c r="M854" s="4"/>
      <c r="O854" s="6">
        <v>368000</v>
      </c>
      <c r="Q854" s="6">
        <v>90000</v>
      </c>
      <c r="R854" s="84"/>
      <c r="S854" s="46"/>
      <c r="T854" s="17"/>
      <c r="Y854" s="265"/>
      <c r="Z854" s="265"/>
      <c r="AA854" s="46"/>
      <c r="AB854" s="17"/>
      <c r="AC854" s="17"/>
      <c r="AD854" s="275"/>
      <c r="AE854" s="275"/>
      <c r="AF854" s="46"/>
      <c r="AG854" s="17"/>
      <c r="AH854" s="17"/>
    </row>
    <row r="855" spans="3:34" ht="12.75">
      <c r="C855" s="1" t="s">
        <v>1942</v>
      </c>
      <c r="F855" s="208"/>
      <c r="G855" s="57">
        <f>SUM(F851:F854)</f>
        <v>4817000</v>
      </c>
      <c r="H855" s="208"/>
      <c r="I855" s="84">
        <f>SUM(H851:H854)</f>
        <v>1479000</v>
      </c>
      <c r="J855" s="46"/>
      <c r="K855" s="17"/>
      <c r="M855" s="4"/>
      <c r="P855" s="57">
        <f>SUM(O851:O854)</f>
        <v>4523000</v>
      </c>
      <c r="R855" s="84">
        <f>SUM(Q851:Q854)</f>
        <v>1406000</v>
      </c>
      <c r="S855" s="46"/>
      <c r="T855" s="17"/>
      <c r="Y855" s="208"/>
      <c r="Z855" s="208"/>
      <c r="AA855" s="46"/>
      <c r="AB855" s="17"/>
      <c r="AC855" s="17"/>
      <c r="AD855" s="208"/>
      <c r="AE855" s="208"/>
      <c r="AF855" s="46"/>
      <c r="AG855" s="17"/>
      <c r="AH855" s="17"/>
    </row>
    <row r="856" spans="1:34" ht="12.75">
      <c r="A856" s="8">
        <v>141</v>
      </c>
      <c r="B856" s="16" t="s">
        <v>1216</v>
      </c>
      <c r="C856" t="s">
        <v>1943</v>
      </c>
      <c r="F856" s="265">
        <f>O856+O857+Y856</f>
        <v>5786000</v>
      </c>
      <c r="H856" s="265">
        <f>Q856+Q857+Z856</f>
        <v>660000</v>
      </c>
      <c r="I856" s="84"/>
      <c r="J856" s="46"/>
      <c r="K856" s="17"/>
      <c r="M856" s="4"/>
      <c r="O856" s="6">
        <v>2952000</v>
      </c>
      <c r="Q856" s="6">
        <v>294000</v>
      </c>
      <c r="R856" s="84"/>
      <c r="S856" s="46"/>
      <c r="T856" s="17"/>
      <c r="Y856" s="265">
        <v>2419000</v>
      </c>
      <c r="Z856" s="265">
        <v>337000</v>
      </c>
      <c r="AA856" s="46"/>
      <c r="AB856" s="17"/>
      <c r="AC856" s="17"/>
      <c r="AD856" s="275">
        <v>0</v>
      </c>
      <c r="AE856" s="275">
        <v>0</v>
      </c>
      <c r="AF856" s="46"/>
      <c r="AG856" s="17"/>
      <c r="AH856" s="17"/>
    </row>
    <row r="857" spans="2:34" ht="12.75">
      <c r="B857" s="16" t="s">
        <v>1217</v>
      </c>
      <c r="D857" t="s">
        <v>550</v>
      </c>
      <c r="F857" s="265"/>
      <c r="H857" s="265"/>
      <c r="I857" s="84"/>
      <c r="J857" s="46"/>
      <c r="K857" s="17"/>
      <c r="M857" s="4"/>
      <c r="O857" s="6">
        <v>415000</v>
      </c>
      <c r="Q857" s="6">
        <v>29000</v>
      </c>
      <c r="R857" s="84"/>
      <c r="S857" s="46"/>
      <c r="T857" s="17"/>
      <c r="Y857" s="265"/>
      <c r="Z857" s="265"/>
      <c r="AA857" s="46"/>
      <c r="AB857" s="17"/>
      <c r="AC857" s="17"/>
      <c r="AD857" s="275"/>
      <c r="AE857" s="275"/>
      <c r="AF857" s="46"/>
      <c r="AG857" s="17"/>
      <c r="AH857" s="17"/>
    </row>
    <row r="858" spans="1:34" ht="12.75">
      <c r="A858" s="8">
        <v>142</v>
      </c>
      <c r="B858" s="16">
        <v>1</v>
      </c>
      <c r="C858" t="s">
        <v>983</v>
      </c>
      <c r="F858" s="265">
        <f>O858+O859+Y858</f>
        <v>42510000</v>
      </c>
      <c r="H858" s="265">
        <f>Q858+Q859+Z858</f>
        <v>13625000</v>
      </c>
      <c r="I858" s="84"/>
      <c r="J858" s="46"/>
      <c r="K858" s="17"/>
      <c r="M858" s="4"/>
      <c r="O858" s="6">
        <v>6264000</v>
      </c>
      <c r="Q858" s="6">
        <v>1642000</v>
      </c>
      <c r="R858" s="84"/>
      <c r="S858" s="46"/>
      <c r="T858" s="17"/>
      <c r="Y858" s="265">
        <v>30581000</v>
      </c>
      <c r="Z858" s="265">
        <v>10460000</v>
      </c>
      <c r="AA858" s="46"/>
      <c r="AB858" s="17"/>
      <c r="AC858" s="17"/>
      <c r="AD858" s="275">
        <v>0</v>
      </c>
      <c r="AE858" s="275">
        <v>0</v>
      </c>
      <c r="AF858" s="46"/>
      <c r="AG858" s="17"/>
      <c r="AH858" s="17"/>
    </row>
    <row r="859" spans="2:34" ht="12.75">
      <c r="B859" s="16">
        <v>2</v>
      </c>
      <c r="C859" t="s">
        <v>2316</v>
      </c>
      <c r="F859" s="265"/>
      <c r="H859" s="265"/>
      <c r="I859" s="84"/>
      <c r="J859" s="46"/>
      <c r="K859" s="17"/>
      <c r="M859" s="4"/>
      <c r="O859" s="6">
        <v>5665000</v>
      </c>
      <c r="Q859" s="6">
        <v>1523000</v>
      </c>
      <c r="R859" s="84"/>
      <c r="S859" s="46"/>
      <c r="T859" s="17"/>
      <c r="Y859" s="265"/>
      <c r="Z859" s="265"/>
      <c r="AA859" s="46"/>
      <c r="AB859" s="17"/>
      <c r="AC859" s="17"/>
      <c r="AD859" s="275"/>
      <c r="AE859" s="275"/>
      <c r="AF859" s="46"/>
      <c r="AG859" s="17"/>
      <c r="AH859" s="17"/>
    </row>
    <row r="860" spans="2:34" ht="12.75">
      <c r="B860" s="16">
        <v>3</v>
      </c>
      <c r="C860" t="s">
        <v>2317</v>
      </c>
      <c r="F860" s="6">
        <v>1120000</v>
      </c>
      <c r="H860" s="6">
        <v>265000</v>
      </c>
      <c r="I860" s="84"/>
      <c r="J860" s="46"/>
      <c r="K860" s="17"/>
      <c r="M860" s="4"/>
      <c r="O860" s="6">
        <v>1120000</v>
      </c>
      <c r="Q860" s="6">
        <v>265000</v>
      </c>
      <c r="R860" s="84"/>
      <c r="S860" s="46"/>
      <c r="T860" s="17"/>
      <c r="Y860" s="208"/>
      <c r="Z860" s="208"/>
      <c r="AA860" s="46"/>
      <c r="AB860" s="17"/>
      <c r="AC860" s="17"/>
      <c r="AD860" s="275"/>
      <c r="AE860" s="275"/>
      <c r="AF860" s="46"/>
      <c r="AG860" s="17"/>
      <c r="AH860" s="17"/>
    </row>
    <row r="861" spans="2:34" ht="12.75">
      <c r="B861" s="16">
        <v>4</v>
      </c>
      <c r="D861" t="s">
        <v>2318</v>
      </c>
      <c r="F861" s="6">
        <v>59000</v>
      </c>
      <c r="H861" s="6">
        <v>11000</v>
      </c>
      <c r="I861" s="84"/>
      <c r="J861" s="46"/>
      <c r="K861" s="17"/>
      <c r="M861" s="4"/>
      <c r="O861" s="6">
        <v>59000</v>
      </c>
      <c r="Q861" s="6">
        <v>11000</v>
      </c>
      <c r="R861" s="84"/>
      <c r="S861" s="46"/>
      <c r="T861" s="17"/>
      <c r="Y861" s="208"/>
      <c r="Z861" s="208"/>
      <c r="AA861" s="46"/>
      <c r="AB861" s="17"/>
      <c r="AC861" s="17"/>
      <c r="AD861" s="275"/>
      <c r="AE861" s="275"/>
      <c r="AF861" s="46"/>
      <c r="AG861" s="17"/>
      <c r="AH861" s="17"/>
    </row>
    <row r="862" spans="3:34" ht="12.75">
      <c r="C862" s="1" t="s">
        <v>2319</v>
      </c>
      <c r="G862" s="57">
        <f>SUM(F858:F861)</f>
        <v>43689000</v>
      </c>
      <c r="I862" s="84">
        <f>SUM(H858:H861)</f>
        <v>13901000</v>
      </c>
      <c r="J862" s="46"/>
      <c r="K862" s="17"/>
      <c r="M862" s="4"/>
      <c r="P862" s="57">
        <f>SUM(O858:O861)</f>
        <v>13108000</v>
      </c>
      <c r="R862" s="84">
        <f>SUM(Q858:Q861)</f>
        <v>3441000</v>
      </c>
      <c r="S862" s="46"/>
      <c r="T862" s="17"/>
      <c r="Y862" s="208"/>
      <c r="Z862" s="208"/>
      <c r="AA862" s="46"/>
      <c r="AB862" s="17"/>
      <c r="AC862" s="17"/>
      <c r="AD862" s="208"/>
      <c r="AE862" s="208"/>
      <c r="AF862" s="46"/>
      <c r="AG862" s="17"/>
      <c r="AH862" s="17"/>
    </row>
    <row r="863" spans="1:34" ht="12.75">
      <c r="A863" s="8">
        <v>143</v>
      </c>
      <c r="B863" s="16" t="s">
        <v>1135</v>
      </c>
      <c r="C863" t="s">
        <v>2320</v>
      </c>
      <c r="F863" s="208">
        <f>O863+Y863</f>
        <v>111048000</v>
      </c>
      <c r="H863" s="6">
        <f>Q863+Z863</f>
        <v>3429000</v>
      </c>
      <c r="I863" s="84"/>
      <c r="J863" s="46"/>
      <c r="K863" s="17"/>
      <c r="M863" s="4"/>
      <c r="O863" s="6">
        <v>47705000</v>
      </c>
      <c r="Q863" s="6">
        <v>1463000</v>
      </c>
      <c r="R863" s="84"/>
      <c r="S863" s="46"/>
      <c r="T863" s="17"/>
      <c r="Y863" s="208">
        <v>63343000</v>
      </c>
      <c r="Z863" s="208">
        <v>1966000</v>
      </c>
      <c r="AA863" s="46"/>
      <c r="AB863" s="17"/>
      <c r="AC863" s="17"/>
      <c r="AD863" s="208"/>
      <c r="AE863" s="208"/>
      <c r="AF863" s="46"/>
      <c r="AG863" s="17"/>
      <c r="AH863" s="17"/>
    </row>
    <row r="864" spans="2:34" ht="12.75">
      <c r="B864" s="16" t="s">
        <v>1141</v>
      </c>
      <c r="C864" t="s">
        <v>2321</v>
      </c>
      <c r="F864" s="208">
        <f>O864+Y864</f>
        <v>11566000</v>
      </c>
      <c r="H864" s="6">
        <f>Q864+Z864</f>
        <v>294000</v>
      </c>
      <c r="I864" s="84"/>
      <c r="J864" s="46"/>
      <c r="K864" s="17"/>
      <c r="M864" s="4"/>
      <c r="O864" s="6">
        <v>11335000</v>
      </c>
      <c r="Q864" s="6">
        <v>289000</v>
      </c>
      <c r="R864" s="84"/>
      <c r="S864" s="46"/>
      <c r="T864" s="17"/>
      <c r="Y864" s="208">
        <v>231000</v>
      </c>
      <c r="Z864" s="208">
        <v>5000</v>
      </c>
      <c r="AA864" s="46"/>
      <c r="AB864" s="17"/>
      <c r="AC864" s="17"/>
      <c r="AD864" s="208"/>
      <c r="AE864" s="208"/>
      <c r="AF864" s="46"/>
      <c r="AG864" s="17"/>
      <c r="AH864" s="17"/>
    </row>
    <row r="865" spans="2:34" ht="12.75">
      <c r="B865" s="16" t="s">
        <v>965</v>
      </c>
      <c r="C865" t="s">
        <v>2322</v>
      </c>
      <c r="F865" s="208">
        <f>O865+Y865</f>
        <v>21768000</v>
      </c>
      <c r="H865" s="6">
        <f>Q865+Z865</f>
        <v>396000</v>
      </c>
      <c r="I865" s="84"/>
      <c r="J865" s="46"/>
      <c r="K865" s="17"/>
      <c r="M865" s="4"/>
      <c r="O865" s="6">
        <v>18968000</v>
      </c>
      <c r="Q865" s="6">
        <v>344000</v>
      </c>
      <c r="R865" s="84"/>
      <c r="S865" s="46"/>
      <c r="T865" s="17"/>
      <c r="Y865" s="208">
        <v>2800000</v>
      </c>
      <c r="Z865" s="208">
        <v>52000</v>
      </c>
      <c r="AA865" s="46"/>
      <c r="AB865" s="17"/>
      <c r="AC865" s="17"/>
      <c r="AD865" s="208"/>
      <c r="AE865" s="208"/>
      <c r="AF865" s="46"/>
      <c r="AG865" s="17"/>
      <c r="AH865" s="17"/>
    </row>
    <row r="866" spans="2:34" ht="12.75">
      <c r="B866" s="16" t="s">
        <v>966</v>
      </c>
      <c r="C866" t="s">
        <v>2326</v>
      </c>
      <c r="F866" s="6">
        <v>4974000</v>
      </c>
      <c r="H866" s="6">
        <v>224000</v>
      </c>
      <c r="I866" s="84"/>
      <c r="J866" s="46"/>
      <c r="K866" s="17"/>
      <c r="M866" s="4"/>
      <c r="O866" s="6">
        <v>4974000</v>
      </c>
      <c r="Q866" s="6">
        <v>224000</v>
      </c>
      <c r="R866" s="84"/>
      <c r="S866" s="46"/>
      <c r="T866" s="17"/>
      <c r="Y866" s="208"/>
      <c r="Z866" s="208"/>
      <c r="AA866" s="46"/>
      <c r="AB866" s="17"/>
      <c r="AC866" s="17"/>
      <c r="AD866" s="208"/>
      <c r="AE866" s="208"/>
      <c r="AF866" s="46"/>
      <c r="AG866" s="17"/>
      <c r="AH866" s="17"/>
    </row>
    <row r="867" spans="2:34" ht="12.75">
      <c r="B867" s="16" t="s">
        <v>2327</v>
      </c>
      <c r="C867" t="s">
        <v>2323</v>
      </c>
      <c r="E867" s="270" t="s">
        <v>2264</v>
      </c>
      <c r="F867" s="6">
        <v>8655000</v>
      </c>
      <c r="H867" s="6">
        <v>212000</v>
      </c>
      <c r="I867" s="84"/>
      <c r="J867" s="46"/>
      <c r="K867" s="17"/>
      <c r="M867" s="4"/>
      <c r="O867" s="6">
        <v>8655000</v>
      </c>
      <c r="Q867" s="6">
        <v>212000</v>
      </c>
      <c r="R867" s="84"/>
      <c r="S867" s="46"/>
      <c r="T867" s="17"/>
      <c r="Y867" s="208"/>
      <c r="Z867" s="208"/>
      <c r="AA867" s="46"/>
      <c r="AB867" s="17"/>
      <c r="AC867" s="17"/>
      <c r="AD867" s="208"/>
      <c r="AE867" s="208"/>
      <c r="AF867" s="46"/>
      <c r="AG867" s="17"/>
      <c r="AH867" s="17"/>
    </row>
    <row r="868" spans="2:34" ht="12.75">
      <c r="B868" s="16" t="s">
        <v>2328</v>
      </c>
      <c r="D868" t="s">
        <v>2324</v>
      </c>
      <c r="E868" s="270"/>
      <c r="F868" s="6">
        <v>670000</v>
      </c>
      <c r="H868" s="6">
        <v>18000</v>
      </c>
      <c r="I868" s="84"/>
      <c r="J868" s="46"/>
      <c r="K868" s="17"/>
      <c r="M868" s="4"/>
      <c r="O868" s="6">
        <v>670000</v>
      </c>
      <c r="Q868" s="6">
        <v>18000</v>
      </c>
      <c r="R868" s="84"/>
      <c r="S868" s="46"/>
      <c r="T868" s="17"/>
      <c r="Y868" s="208"/>
      <c r="Z868" s="208"/>
      <c r="AA868" s="46"/>
      <c r="AB868" s="17"/>
      <c r="AC868" s="17"/>
      <c r="AD868" s="208"/>
      <c r="AE868" s="208"/>
      <c r="AF868" s="46"/>
      <c r="AG868" s="17"/>
      <c r="AH868" s="17"/>
    </row>
    <row r="869" spans="2:34" ht="12.75">
      <c r="B869" s="16" t="s">
        <v>2329</v>
      </c>
      <c r="D869" t="s">
        <v>2325</v>
      </c>
      <c r="E869" s="270"/>
      <c r="F869" s="6">
        <v>700000</v>
      </c>
      <c r="H869" s="6">
        <v>19000</v>
      </c>
      <c r="I869" s="84"/>
      <c r="J869" s="46"/>
      <c r="K869" s="17"/>
      <c r="M869" s="4"/>
      <c r="O869" s="6">
        <v>700000</v>
      </c>
      <c r="Q869" s="6">
        <v>19000</v>
      </c>
      <c r="R869" s="84"/>
      <c r="S869" s="46"/>
      <c r="T869" s="17"/>
      <c r="Y869" s="208"/>
      <c r="Z869" s="208"/>
      <c r="AA869" s="46"/>
      <c r="AB869" s="17"/>
      <c r="AC869" s="17"/>
      <c r="AD869" s="208"/>
      <c r="AE869" s="208"/>
      <c r="AF869" s="46"/>
      <c r="AG869" s="17"/>
      <c r="AH869" s="17"/>
    </row>
    <row r="870" spans="2:34" ht="12.75">
      <c r="B870" s="16" t="s">
        <v>2331</v>
      </c>
      <c r="C870" t="s">
        <v>2330</v>
      </c>
      <c r="E870" s="270"/>
      <c r="F870" s="6">
        <v>36000</v>
      </c>
      <c r="H870" s="6">
        <v>1200</v>
      </c>
      <c r="I870" s="84"/>
      <c r="J870" s="46"/>
      <c r="K870" s="17"/>
      <c r="M870" s="4"/>
      <c r="O870" s="6">
        <v>36000</v>
      </c>
      <c r="Q870" s="6">
        <v>1200</v>
      </c>
      <c r="R870" s="84"/>
      <c r="S870" s="46"/>
      <c r="T870" s="17"/>
      <c r="Y870" s="208"/>
      <c r="Z870" s="208"/>
      <c r="AA870" s="46"/>
      <c r="AB870" s="17"/>
      <c r="AC870" s="17"/>
      <c r="AD870" s="208"/>
      <c r="AE870" s="208"/>
      <c r="AF870" s="46"/>
      <c r="AG870" s="17"/>
      <c r="AH870" s="17"/>
    </row>
    <row r="871" spans="2:34" ht="12.75" customHeight="1">
      <c r="B871" s="16" t="s">
        <v>2332</v>
      </c>
      <c r="C871" t="s">
        <v>2323</v>
      </c>
      <c r="E871" s="272" t="s">
        <v>2265</v>
      </c>
      <c r="F871" s="6">
        <v>0</v>
      </c>
      <c r="H871" s="198">
        <v>0</v>
      </c>
      <c r="I871" s="84"/>
      <c r="J871" s="46"/>
      <c r="K871" s="17"/>
      <c r="M871" s="4"/>
      <c r="O871" s="6">
        <v>0</v>
      </c>
      <c r="Q871" s="198">
        <v>0</v>
      </c>
      <c r="R871" s="84"/>
      <c r="S871" s="46"/>
      <c r="T871" s="17"/>
      <c r="Y871" s="208"/>
      <c r="Z871" s="208"/>
      <c r="AA871" s="46"/>
      <c r="AB871" s="17"/>
      <c r="AC871" s="17"/>
      <c r="AD871" s="208"/>
      <c r="AE871" s="208"/>
      <c r="AF871" s="46"/>
      <c r="AG871" s="17"/>
      <c r="AH871" s="17"/>
    </row>
    <row r="872" spans="2:34" ht="12.75">
      <c r="B872" s="16" t="s">
        <v>2333</v>
      </c>
      <c r="D872" t="s">
        <v>2324</v>
      </c>
      <c r="E872" s="270"/>
      <c r="F872" s="6">
        <v>0</v>
      </c>
      <c r="H872" s="198">
        <v>0</v>
      </c>
      <c r="I872" s="84"/>
      <c r="J872" s="46"/>
      <c r="K872" s="17"/>
      <c r="M872" s="4"/>
      <c r="O872" s="6">
        <v>0</v>
      </c>
      <c r="Q872" s="198">
        <v>0</v>
      </c>
      <c r="R872" s="84"/>
      <c r="S872" s="46"/>
      <c r="T872" s="17"/>
      <c r="Y872" s="208"/>
      <c r="Z872" s="208"/>
      <c r="AA872" s="46"/>
      <c r="AB872" s="17"/>
      <c r="AC872" s="17"/>
      <c r="AD872" s="208"/>
      <c r="AE872" s="208"/>
      <c r="AF872" s="46"/>
      <c r="AG872" s="17"/>
      <c r="AH872" s="17"/>
    </row>
    <row r="873" spans="2:34" ht="12.75">
      <c r="B873" s="16" t="s">
        <v>2334</v>
      </c>
      <c r="D873" t="s">
        <v>2325</v>
      </c>
      <c r="E873" s="270"/>
      <c r="F873" s="6">
        <v>0</v>
      </c>
      <c r="H873" s="198">
        <v>0</v>
      </c>
      <c r="I873" s="84"/>
      <c r="J873" s="46"/>
      <c r="K873" s="17"/>
      <c r="M873" s="4"/>
      <c r="O873" s="6">
        <v>0</v>
      </c>
      <c r="Q873" s="198">
        <v>0</v>
      </c>
      <c r="R873" s="84"/>
      <c r="S873" s="46"/>
      <c r="T873" s="17"/>
      <c r="Y873" s="208"/>
      <c r="Z873" s="208"/>
      <c r="AA873" s="46"/>
      <c r="AB873" s="17"/>
      <c r="AC873" s="17"/>
      <c r="AD873" s="208"/>
      <c r="AE873" s="208"/>
      <c r="AF873" s="46"/>
      <c r="AG873" s="17"/>
      <c r="AH873" s="17"/>
    </row>
    <row r="874" spans="2:34" ht="12.75">
      <c r="B874" s="16" t="s">
        <v>2335</v>
      </c>
      <c r="C874" t="s">
        <v>2330</v>
      </c>
      <c r="E874" s="270"/>
      <c r="F874" s="187">
        <v>0</v>
      </c>
      <c r="H874" s="187">
        <v>0</v>
      </c>
      <c r="I874" s="84"/>
      <c r="J874" s="46"/>
      <c r="K874" s="17"/>
      <c r="M874" s="4"/>
      <c r="O874" s="187">
        <v>0</v>
      </c>
      <c r="Q874" s="187">
        <v>0</v>
      </c>
      <c r="R874" s="84"/>
      <c r="S874" s="46"/>
      <c r="T874" s="17"/>
      <c r="Y874" s="208"/>
      <c r="Z874" s="208"/>
      <c r="AA874" s="46"/>
      <c r="AB874" s="17"/>
      <c r="AC874" s="17"/>
      <c r="AD874" s="208"/>
      <c r="AE874" s="208"/>
      <c r="AF874" s="46"/>
      <c r="AG874" s="17"/>
      <c r="AH874" s="17"/>
    </row>
    <row r="875" spans="2:34" ht="12.75">
      <c r="B875" s="16" t="s">
        <v>2336</v>
      </c>
      <c r="C875" t="s">
        <v>2323</v>
      </c>
      <c r="E875" s="272" t="s">
        <v>2340</v>
      </c>
      <c r="F875" s="6">
        <v>0</v>
      </c>
      <c r="H875" s="198">
        <v>0</v>
      </c>
      <c r="I875" s="84"/>
      <c r="J875" s="46"/>
      <c r="K875" s="17"/>
      <c r="M875" s="4"/>
      <c r="O875" s="6">
        <v>0</v>
      </c>
      <c r="Q875" s="198">
        <v>0</v>
      </c>
      <c r="R875" s="84"/>
      <c r="S875" s="46"/>
      <c r="T875" s="17"/>
      <c r="Y875" s="208"/>
      <c r="Z875" s="208"/>
      <c r="AA875" s="46"/>
      <c r="AB875" s="17"/>
      <c r="AC875" s="17"/>
      <c r="AD875" s="208"/>
      <c r="AE875" s="208"/>
      <c r="AF875" s="46"/>
      <c r="AG875" s="17"/>
      <c r="AH875" s="17"/>
    </row>
    <row r="876" spans="2:34" ht="12.75">
      <c r="B876" s="16" t="s">
        <v>2337</v>
      </c>
      <c r="D876" t="s">
        <v>2324</v>
      </c>
      <c r="E876" s="270"/>
      <c r="F876" s="187">
        <v>0</v>
      </c>
      <c r="H876" s="187">
        <v>0</v>
      </c>
      <c r="I876" s="84"/>
      <c r="J876" s="46"/>
      <c r="K876" s="17"/>
      <c r="M876" s="4"/>
      <c r="O876" s="187">
        <v>0</v>
      </c>
      <c r="Q876" s="187">
        <v>0</v>
      </c>
      <c r="R876" s="84"/>
      <c r="S876" s="46"/>
      <c r="T876" s="17"/>
      <c r="Y876" s="208"/>
      <c r="Z876" s="208"/>
      <c r="AA876" s="46"/>
      <c r="AB876" s="17"/>
      <c r="AC876" s="17"/>
      <c r="AD876" s="208"/>
      <c r="AE876" s="208"/>
      <c r="AF876" s="46"/>
      <c r="AG876" s="17"/>
      <c r="AH876" s="17"/>
    </row>
    <row r="877" spans="2:34" ht="12.75">
      <c r="B877" s="16" t="s">
        <v>2338</v>
      </c>
      <c r="D877" t="s">
        <v>2325</v>
      </c>
      <c r="E877" s="270"/>
      <c r="F877" s="187">
        <v>0</v>
      </c>
      <c r="H877" s="187">
        <v>0</v>
      </c>
      <c r="I877" s="84"/>
      <c r="J877" s="46"/>
      <c r="K877" s="17"/>
      <c r="M877" s="4"/>
      <c r="O877" s="187">
        <v>0</v>
      </c>
      <c r="Q877" s="187">
        <v>0</v>
      </c>
      <c r="R877" s="84"/>
      <c r="S877" s="46"/>
      <c r="T877" s="17"/>
      <c r="Y877" s="208"/>
      <c r="Z877" s="208"/>
      <c r="AA877" s="46"/>
      <c r="AB877" s="17"/>
      <c r="AC877" s="17"/>
      <c r="AD877" s="208"/>
      <c r="AE877" s="208"/>
      <c r="AF877" s="46"/>
      <c r="AG877" s="17"/>
      <c r="AH877" s="17"/>
    </row>
    <row r="878" spans="2:34" ht="12.75">
      <c r="B878" s="16" t="s">
        <v>2339</v>
      </c>
      <c r="C878" t="s">
        <v>2330</v>
      </c>
      <c r="E878" s="270"/>
      <c r="F878" s="187">
        <v>0</v>
      </c>
      <c r="H878" s="187">
        <v>0</v>
      </c>
      <c r="I878" s="84"/>
      <c r="J878" s="46"/>
      <c r="K878" s="17"/>
      <c r="M878" s="4"/>
      <c r="O878" s="187">
        <v>0</v>
      </c>
      <c r="Q878" s="187">
        <v>0</v>
      </c>
      <c r="R878" s="84"/>
      <c r="S878" s="46"/>
      <c r="T878" s="17"/>
      <c r="Y878" s="208"/>
      <c r="Z878" s="208"/>
      <c r="AA878" s="46"/>
      <c r="AB878" s="17"/>
      <c r="AC878" s="17"/>
      <c r="AD878" s="208"/>
      <c r="AE878" s="208"/>
      <c r="AF878" s="46"/>
      <c r="AG878" s="17"/>
      <c r="AH878" s="17"/>
    </row>
    <row r="879" spans="2:34" ht="12.75">
      <c r="B879" s="16" t="s">
        <v>214</v>
      </c>
      <c r="C879" t="s">
        <v>984</v>
      </c>
      <c r="E879" s="270" t="s">
        <v>2264</v>
      </c>
      <c r="F879" s="6">
        <v>338000</v>
      </c>
      <c r="H879" s="6">
        <v>7700</v>
      </c>
      <c r="I879" s="84"/>
      <c r="J879" s="46"/>
      <c r="K879" s="17"/>
      <c r="M879" s="4"/>
      <c r="O879" s="6">
        <v>338000</v>
      </c>
      <c r="Q879" s="6">
        <v>7700</v>
      </c>
      <c r="R879" s="84"/>
      <c r="S879" s="46"/>
      <c r="T879" s="17"/>
      <c r="Y879" s="208"/>
      <c r="Z879" s="208"/>
      <c r="AA879" s="46"/>
      <c r="AB879" s="17"/>
      <c r="AC879" s="17"/>
      <c r="AD879" s="208"/>
      <c r="AE879" s="208"/>
      <c r="AF879" s="46"/>
      <c r="AG879" s="17"/>
      <c r="AH879" s="17"/>
    </row>
    <row r="880" spans="1:34" ht="12.75">
      <c r="A880" s="77"/>
      <c r="B880" s="51" t="s">
        <v>2341</v>
      </c>
      <c r="C880" s="92"/>
      <c r="D880" s="92" t="s">
        <v>2324</v>
      </c>
      <c r="E880" s="270"/>
      <c r="F880" s="55"/>
      <c r="G880" s="56"/>
      <c r="H880" s="55"/>
      <c r="I880" s="84"/>
      <c r="J880" s="46"/>
      <c r="K880" s="17"/>
      <c r="M880" s="4"/>
      <c r="O880" s="55"/>
      <c r="P880" s="56"/>
      <c r="Q880" s="55"/>
      <c r="R880" s="84"/>
      <c r="S880" s="46"/>
      <c r="T880" s="17"/>
      <c r="Y880" s="217"/>
      <c r="Z880" s="217"/>
      <c r="AA880" s="46"/>
      <c r="AB880" s="17"/>
      <c r="AC880" s="17"/>
      <c r="AD880" s="217"/>
      <c r="AE880" s="217"/>
      <c r="AF880" s="46"/>
      <c r="AG880" s="17"/>
      <c r="AH880" s="17"/>
    </row>
    <row r="881" spans="1:34" ht="12.75">
      <c r="A881" s="77"/>
      <c r="B881" s="51" t="s">
        <v>2342</v>
      </c>
      <c r="C881" s="92"/>
      <c r="D881" s="92" t="s">
        <v>2325</v>
      </c>
      <c r="E881" s="270"/>
      <c r="F881" s="55"/>
      <c r="G881" s="56"/>
      <c r="H881" s="55"/>
      <c r="I881" s="84"/>
      <c r="J881" s="46"/>
      <c r="K881" s="17"/>
      <c r="M881" s="4"/>
      <c r="O881" s="55"/>
      <c r="P881" s="56"/>
      <c r="Q881" s="55"/>
      <c r="R881" s="84"/>
      <c r="S881" s="46"/>
      <c r="T881" s="17"/>
      <c r="Y881" s="217"/>
      <c r="Z881" s="217"/>
      <c r="AA881" s="46"/>
      <c r="AB881" s="17"/>
      <c r="AC881" s="17"/>
      <c r="AD881" s="217"/>
      <c r="AE881" s="217"/>
      <c r="AF881" s="46"/>
      <c r="AG881" s="17"/>
      <c r="AH881" s="17"/>
    </row>
    <row r="882" spans="2:34" ht="12.75" customHeight="1">
      <c r="B882" s="16" t="s">
        <v>217</v>
      </c>
      <c r="C882" t="s">
        <v>984</v>
      </c>
      <c r="E882" s="272" t="s">
        <v>2266</v>
      </c>
      <c r="F882" s="6">
        <v>1000</v>
      </c>
      <c r="H882" s="198">
        <v>0</v>
      </c>
      <c r="I882" s="84"/>
      <c r="J882" s="46"/>
      <c r="K882" s="17"/>
      <c r="M882" s="4"/>
      <c r="O882" s="6">
        <v>1000</v>
      </c>
      <c r="Q882" s="198">
        <v>0</v>
      </c>
      <c r="R882" s="84"/>
      <c r="S882" s="46"/>
      <c r="T882" s="17"/>
      <c r="Y882" s="208"/>
      <c r="Z882" s="208"/>
      <c r="AA882" s="46"/>
      <c r="AB882" s="17"/>
      <c r="AC882" s="17"/>
      <c r="AD882" s="208"/>
      <c r="AE882" s="208"/>
      <c r="AF882" s="46"/>
      <c r="AG882" s="17"/>
      <c r="AH882" s="17"/>
    </row>
    <row r="883" spans="1:34" ht="12.75">
      <c r="A883" s="77"/>
      <c r="B883" s="51" t="s">
        <v>2343</v>
      </c>
      <c r="C883" s="92"/>
      <c r="D883" s="92" t="s">
        <v>2324</v>
      </c>
      <c r="E883" s="270"/>
      <c r="F883" s="55"/>
      <c r="G883" s="56"/>
      <c r="H883" s="55"/>
      <c r="M883" s="4"/>
      <c r="O883" s="55"/>
      <c r="P883" s="56"/>
      <c r="Q883" s="55"/>
      <c r="Y883" s="217"/>
      <c r="Z883" s="217"/>
      <c r="AA883" s="46"/>
      <c r="AB883" s="17"/>
      <c r="AC883" s="17"/>
      <c r="AD883" s="217"/>
      <c r="AE883" s="217"/>
      <c r="AF883" s="46"/>
      <c r="AG883" s="17"/>
      <c r="AH883" s="17"/>
    </row>
    <row r="884" spans="1:34" ht="12.75">
      <c r="A884" s="77"/>
      <c r="B884" s="51" t="s">
        <v>2344</v>
      </c>
      <c r="C884" s="92"/>
      <c r="D884" s="92" t="s">
        <v>2325</v>
      </c>
      <c r="E884" s="270"/>
      <c r="F884" s="55"/>
      <c r="G884" s="56"/>
      <c r="H884" s="55"/>
      <c r="M884" s="4"/>
      <c r="O884" s="55"/>
      <c r="P884" s="56"/>
      <c r="Q884" s="55"/>
      <c r="Y884" s="217"/>
      <c r="Z884" s="217"/>
      <c r="AA884" s="46"/>
      <c r="AB884" s="17"/>
      <c r="AC884" s="17"/>
      <c r="AD884" s="217"/>
      <c r="AE884" s="217"/>
      <c r="AF884" s="46"/>
      <c r="AG884" s="17"/>
      <c r="AH884" s="17"/>
    </row>
    <row r="885" spans="2:34" ht="12.75">
      <c r="B885" s="16" t="s">
        <v>1848</v>
      </c>
      <c r="C885" t="s">
        <v>984</v>
      </c>
      <c r="E885" s="272" t="s">
        <v>2340</v>
      </c>
      <c r="F885" s="6">
        <v>0</v>
      </c>
      <c r="H885" s="198">
        <v>0</v>
      </c>
      <c r="M885" s="4"/>
      <c r="O885" s="6">
        <v>0</v>
      </c>
      <c r="Q885" s="198">
        <v>0</v>
      </c>
      <c r="Y885" s="208"/>
      <c r="Z885" s="208"/>
      <c r="AA885" s="46"/>
      <c r="AB885" s="17"/>
      <c r="AC885" s="17"/>
      <c r="AD885" s="208"/>
      <c r="AE885" s="208"/>
      <c r="AF885" s="46"/>
      <c r="AG885" s="17"/>
      <c r="AH885" s="17"/>
    </row>
    <row r="886" spans="1:34" ht="12.75">
      <c r="A886" s="77"/>
      <c r="B886" s="51" t="s">
        <v>2345</v>
      </c>
      <c r="C886" s="92"/>
      <c r="D886" s="92" t="s">
        <v>2324</v>
      </c>
      <c r="E886" s="270"/>
      <c r="F886" s="55"/>
      <c r="G886" s="56"/>
      <c r="H886" s="55"/>
      <c r="M886" s="4"/>
      <c r="O886" s="55"/>
      <c r="P886" s="56"/>
      <c r="Q886" s="55"/>
      <c r="Y886" s="217"/>
      <c r="Z886" s="217"/>
      <c r="AA886" s="46"/>
      <c r="AB886" s="17"/>
      <c r="AC886" s="17"/>
      <c r="AD886" s="217"/>
      <c r="AE886" s="217"/>
      <c r="AF886" s="46"/>
      <c r="AG886" s="17"/>
      <c r="AH886" s="17"/>
    </row>
    <row r="887" spans="1:34" ht="12.75">
      <c r="A887" s="77"/>
      <c r="B887" s="51" t="s">
        <v>2346</v>
      </c>
      <c r="C887" s="92"/>
      <c r="D887" s="92" t="s">
        <v>2325</v>
      </c>
      <c r="E887" s="270"/>
      <c r="F887" s="55"/>
      <c r="G887" s="56"/>
      <c r="H887" s="55"/>
      <c r="M887" s="4"/>
      <c r="O887" s="55"/>
      <c r="P887" s="56"/>
      <c r="Q887" s="55"/>
      <c r="Y887" s="217"/>
      <c r="Z887" s="217"/>
      <c r="AA887" s="46"/>
      <c r="AB887" s="17"/>
      <c r="AC887" s="17"/>
      <c r="AD887" s="217"/>
      <c r="AE887" s="217"/>
      <c r="AF887" s="46"/>
      <c r="AG887" s="17"/>
      <c r="AH887" s="17"/>
    </row>
    <row r="888" spans="2:34" ht="12.75" customHeight="1">
      <c r="B888" s="16" t="s">
        <v>985</v>
      </c>
      <c r="C888" s="93" t="s">
        <v>987</v>
      </c>
      <c r="D888" s="93"/>
      <c r="E888" s="150"/>
      <c r="F888" s="6">
        <v>7000</v>
      </c>
      <c r="H888" s="6">
        <v>100</v>
      </c>
      <c r="M888" s="4"/>
      <c r="O888" s="6">
        <v>7000</v>
      </c>
      <c r="Q888" s="6">
        <v>100</v>
      </c>
      <c r="Y888" s="208"/>
      <c r="Z888" s="208"/>
      <c r="AA888" s="46"/>
      <c r="AB888" s="17"/>
      <c r="AC888" s="17"/>
      <c r="AD888" s="208"/>
      <c r="AE888" s="208"/>
      <c r="AF888" s="46"/>
      <c r="AG888" s="17"/>
      <c r="AH888" s="17"/>
    </row>
    <row r="889" spans="1:34" ht="12.75">
      <c r="A889" s="71"/>
      <c r="B889" s="53" t="s">
        <v>2349</v>
      </c>
      <c r="C889" s="54"/>
      <c r="D889" s="54" t="s">
        <v>2267</v>
      </c>
      <c r="E889" s="172"/>
      <c r="F889" s="55"/>
      <c r="G889" s="56"/>
      <c r="H889" s="55"/>
      <c r="M889" s="4"/>
      <c r="O889" s="55"/>
      <c r="P889" s="56"/>
      <c r="Q889" s="55"/>
      <c r="Y889" s="217"/>
      <c r="Z889" s="217"/>
      <c r="AA889" s="46"/>
      <c r="AB889" s="17"/>
      <c r="AC889" s="17"/>
      <c r="AD889" s="217"/>
      <c r="AE889" s="217"/>
      <c r="AF889" s="46"/>
      <c r="AG889" s="17"/>
      <c r="AH889" s="17"/>
    </row>
    <row r="890" spans="1:34" ht="12.75">
      <c r="A890" s="71"/>
      <c r="B890" s="53" t="s">
        <v>2350</v>
      </c>
      <c r="C890" s="54"/>
      <c r="D890" s="54" t="s">
        <v>2347</v>
      </c>
      <c r="E890" s="172"/>
      <c r="F890" s="55"/>
      <c r="G890" s="56"/>
      <c r="H890" s="55"/>
      <c r="M890" s="4"/>
      <c r="O890" s="55"/>
      <c r="P890" s="56"/>
      <c r="Q890" s="55"/>
      <c r="Y890" s="217"/>
      <c r="Z890" s="217"/>
      <c r="AA890" s="46"/>
      <c r="AB890" s="17"/>
      <c r="AC890" s="17"/>
      <c r="AD890" s="217"/>
      <c r="AE890" s="217"/>
      <c r="AF890" s="46"/>
      <c r="AG890" s="17"/>
      <c r="AH890" s="17"/>
    </row>
    <row r="891" spans="2:34" ht="12.75">
      <c r="B891" s="16" t="s">
        <v>988</v>
      </c>
      <c r="C891" t="s">
        <v>986</v>
      </c>
      <c r="E891" s="150"/>
      <c r="F891" s="6">
        <v>47000</v>
      </c>
      <c r="H891" s="6">
        <v>100</v>
      </c>
      <c r="M891" s="4"/>
      <c r="O891" s="6">
        <v>47000</v>
      </c>
      <c r="Q891" s="6">
        <v>100</v>
      </c>
      <c r="Y891" s="208"/>
      <c r="Z891" s="208"/>
      <c r="AA891" s="46"/>
      <c r="AB891" s="17"/>
      <c r="AC891" s="17"/>
      <c r="AD891" s="208"/>
      <c r="AE891" s="208"/>
      <c r="AF891" s="46"/>
      <c r="AG891" s="17"/>
      <c r="AH891" s="17"/>
    </row>
    <row r="892" spans="1:34" ht="12.75">
      <c r="A892" s="71"/>
      <c r="B892" s="53" t="s">
        <v>2352</v>
      </c>
      <c r="C892" s="54"/>
      <c r="D892" s="54" t="s">
        <v>2267</v>
      </c>
      <c r="E892" s="172"/>
      <c r="F892" s="55"/>
      <c r="G892" s="56"/>
      <c r="H892" s="55"/>
      <c r="M892" s="4"/>
      <c r="O892" s="55"/>
      <c r="P892" s="56"/>
      <c r="Q892" s="55"/>
      <c r="Y892" s="217"/>
      <c r="Z892" s="217"/>
      <c r="AA892" s="46"/>
      <c r="AB892" s="17"/>
      <c r="AC892" s="17"/>
      <c r="AD892" s="217"/>
      <c r="AE892" s="217"/>
      <c r="AF892" s="46"/>
      <c r="AG892" s="17"/>
      <c r="AH892" s="17"/>
    </row>
    <row r="893" spans="1:34" ht="12.75">
      <c r="A893" s="71"/>
      <c r="B893" s="53" t="s">
        <v>2353</v>
      </c>
      <c r="C893" s="54"/>
      <c r="D893" s="54" t="s">
        <v>2347</v>
      </c>
      <c r="E893" s="172"/>
      <c r="F893" s="55"/>
      <c r="G893" s="56"/>
      <c r="H893" s="55"/>
      <c r="M893" s="4"/>
      <c r="O893" s="55"/>
      <c r="P893" s="56"/>
      <c r="Q893" s="55"/>
      <c r="Y893" s="217"/>
      <c r="Z893" s="217"/>
      <c r="AA893" s="46"/>
      <c r="AB893" s="17"/>
      <c r="AC893" s="17"/>
      <c r="AD893" s="217"/>
      <c r="AE893" s="217"/>
      <c r="AF893" s="46"/>
      <c r="AG893" s="17"/>
      <c r="AH893" s="17"/>
    </row>
    <row r="894" spans="1:34" ht="12.75">
      <c r="A894" s="71"/>
      <c r="B894" s="53"/>
      <c r="C894" s="94" t="s">
        <v>2354</v>
      </c>
      <c r="D894" s="54"/>
      <c r="E894" s="54"/>
      <c r="F894" s="55"/>
      <c r="G894" s="56">
        <f>SUM(F867:F878)+F863</f>
        <v>121109000</v>
      </c>
      <c r="H894" s="55"/>
      <c r="I894" s="56">
        <f>SUM(H867:H878)+H863</f>
        <v>3679200</v>
      </c>
      <c r="M894" s="4"/>
      <c r="O894" s="55"/>
      <c r="P894" s="56">
        <f>SUM(O867:O878)+O863</f>
        <v>57766000</v>
      </c>
      <c r="Q894" s="55"/>
      <c r="R894" s="56">
        <f>SUM(Q867:Q878)+Q863</f>
        <v>1713200</v>
      </c>
      <c r="Y894" s="217"/>
      <c r="Z894" s="217"/>
      <c r="AA894" s="46"/>
      <c r="AB894" s="17"/>
      <c r="AC894" s="17"/>
      <c r="AD894" s="217"/>
      <c r="AE894" s="217"/>
      <c r="AF894" s="46"/>
      <c r="AG894" s="17"/>
      <c r="AH894" s="17"/>
    </row>
    <row r="895" spans="1:34" ht="12.75">
      <c r="A895" s="71"/>
      <c r="B895" s="53"/>
      <c r="C895" s="94" t="s">
        <v>2355</v>
      </c>
      <c r="D895" s="54"/>
      <c r="E895" s="54"/>
      <c r="F895" s="55"/>
      <c r="G895" s="56">
        <f>SUM(F879:F887)+F864</f>
        <v>11905000</v>
      </c>
      <c r="H895" s="55"/>
      <c r="I895" s="56">
        <f>SUM(H879:H887)+H864</f>
        <v>301700</v>
      </c>
      <c r="M895" s="4"/>
      <c r="O895" s="55"/>
      <c r="P895" s="56">
        <f>SUM(O879:O887)+O864</f>
        <v>11674000</v>
      </c>
      <c r="Q895" s="55"/>
      <c r="R895" s="56">
        <f>SUM(Q879:Q887)+Q864</f>
        <v>296700</v>
      </c>
      <c r="Y895" s="217"/>
      <c r="Z895" s="217"/>
      <c r="AA895" s="46"/>
      <c r="AB895" s="17"/>
      <c r="AC895" s="17"/>
      <c r="AD895" s="217"/>
      <c r="AE895" s="217"/>
      <c r="AF895" s="46"/>
      <c r="AG895" s="17"/>
      <c r="AH895" s="17"/>
    </row>
    <row r="896" spans="1:34" ht="12.75">
      <c r="A896" s="71"/>
      <c r="B896" s="53"/>
      <c r="C896" s="94" t="s">
        <v>2356</v>
      </c>
      <c r="D896" s="54"/>
      <c r="E896" s="54"/>
      <c r="F896" s="55"/>
      <c r="G896" s="56">
        <f>SUM(F888:F890,F865)</f>
        <v>21775000</v>
      </c>
      <c r="H896" s="55"/>
      <c r="I896" s="56">
        <f>SUM(H888:H890,H865)</f>
        <v>396100</v>
      </c>
      <c r="M896" s="4"/>
      <c r="O896" s="55"/>
      <c r="P896" s="56">
        <f>SUM(O888:O890,O865)</f>
        <v>18975000</v>
      </c>
      <c r="Q896" s="55"/>
      <c r="R896" s="56">
        <f>SUM(Q888:Q890,Q865)</f>
        <v>344100</v>
      </c>
      <c r="Y896" s="217"/>
      <c r="Z896" s="217"/>
      <c r="AA896" s="46"/>
      <c r="AB896" s="17"/>
      <c r="AC896" s="17"/>
      <c r="AD896" s="217"/>
      <c r="AE896" s="217"/>
      <c r="AF896" s="46"/>
      <c r="AG896" s="17"/>
      <c r="AH896" s="17"/>
    </row>
    <row r="897" spans="1:34" ht="12.75">
      <c r="A897" s="71"/>
      <c r="B897" s="53"/>
      <c r="C897" s="94" t="s">
        <v>2357</v>
      </c>
      <c r="D897" s="54"/>
      <c r="E897" s="54"/>
      <c r="F897" s="55"/>
      <c r="G897" s="56">
        <f>SUM(F891:F893,F866)</f>
        <v>5021000</v>
      </c>
      <c r="H897" s="55"/>
      <c r="I897" s="56">
        <f>SUM(H891:H893,H866)</f>
        <v>224100</v>
      </c>
      <c r="M897" s="4"/>
      <c r="O897" s="55"/>
      <c r="P897" s="56">
        <f>SUM(O891:O893,O866)</f>
        <v>5021000</v>
      </c>
      <c r="Q897" s="55"/>
      <c r="R897" s="56">
        <f>SUM(Q891:Q893,Q866)</f>
        <v>224100</v>
      </c>
      <c r="Y897" s="217"/>
      <c r="Z897" s="217"/>
      <c r="AA897" s="46"/>
      <c r="AB897" s="17"/>
      <c r="AC897" s="17"/>
      <c r="AD897" s="217"/>
      <c r="AE897" s="217"/>
      <c r="AF897" s="46"/>
      <c r="AG897" s="17"/>
      <c r="AH897" s="17"/>
    </row>
    <row r="898" spans="3:34" ht="12.75">
      <c r="C898" s="1" t="s">
        <v>2358</v>
      </c>
      <c r="G898" s="57">
        <f>SUM(G894:G897)</f>
        <v>159810000</v>
      </c>
      <c r="I898" s="57">
        <f>SUM(I894:I897)</f>
        <v>4601100</v>
      </c>
      <c r="M898" s="4"/>
      <c r="P898" s="57">
        <f>SUM(P894:P897)</f>
        <v>93436000</v>
      </c>
      <c r="R898" s="57">
        <f>SUM(R894:R897)</f>
        <v>2578100</v>
      </c>
      <c r="Y898" s="208"/>
      <c r="Z898" s="208"/>
      <c r="AA898" s="46"/>
      <c r="AB898" s="17"/>
      <c r="AC898" s="17"/>
      <c r="AD898" s="208"/>
      <c r="AE898" s="208"/>
      <c r="AF898" s="46"/>
      <c r="AG898" s="17"/>
      <c r="AH898" s="17"/>
    </row>
    <row r="899" spans="1:34" ht="12.75">
      <c r="A899" s="8">
        <v>144</v>
      </c>
      <c r="B899" s="16">
        <v>1</v>
      </c>
      <c r="C899" s="13" t="s">
        <v>2359</v>
      </c>
      <c r="F899" s="265">
        <f>SUM(O899:O901,Y899)</f>
        <v>20604000</v>
      </c>
      <c r="H899" s="265">
        <f>SUM(Q899:Q901,Z899)</f>
        <v>465200</v>
      </c>
      <c r="M899" s="4"/>
      <c r="O899" s="6">
        <v>10709000</v>
      </c>
      <c r="Q899" s="6">
        <v>242000</v>
      </c>
      <c r="Y899" s="265">
        <v>9690000</v>
      </c>
      <c r="Z899" s="265">
        <v>219000</v>
      </c>
      <c r="AA899" s="46"/>
      <c r="AB899" s="17"/>
      <c r="AC899" s="17"/>
      <c r="AD899" s="207"/>
      <c r="AE899" s="207"/>
      <c r="AF899" s="46"/>
      <c r="AG899" s="17"/>
      <c r="AH899" s="17"/>
    </row>
    <row r="900" spans="2:34" ht="12.75">
      <c r="B900" s="16">
        <v>2</v>
      </c>
      <c r="D900" t="s">
        <v>989</v>
      </c>
      <c r="F900" s="265"/>
      <c r="H900" s="265"/>
      <c r="M900" s="4"/>
      <c r="O900" s="6">
        <v>205000</v>
      </c>
      <c r="Q900" s="6">
        <v>4200</v>
      </c>
      <c r="Y900" s="265"/>
      <c r="Z900" s="265"/>
      <c r="AA900" s="46"/>
      <c r="AB900" s="17"/>
      <c r="AC900" s="17"/>
      <c r="AD900" s="207"/>
      <c r="AE900" s="207"/>
      <c r="AF900" s="46"/>
      <c r="AG900" s="17"/>
      <c r="AH900" s="17"/>
    </row>
    <row r="901" spans="2:34" ht="12.75">
      <c r="B901" s="16" t="s">
        <v>949</v>
      </c>
      <c r="C901" t="s">
        <v>787</v>
      </c>
      <c r="F901" s="265"/>
      <c r="H901" s="265"/>
      <c r="M901" s="4"/>
      <c r="O901" s="6">
        <v>0</v>
      </c>
      <c r="Q901" s="198">
        <v>0</v>
      </c>
      <c r="Y901" s="265"/>
      <c r="Z901" s="265"/>
      <c r="AA901" s="46"/>
      <c r="AB901" s="17"/>
      <c r="AC901" s="17"/>
      <c r="AD901" s="207"/>
      <c r="AE901" s="207"/>
      <c r="AF901" s="46"/>
      <c r="AG901" s="17"/>
      <c r="AH901" s="17"/>
    </row>
    <row r="902" spans="1:34" ht="12.75">
      <c r="A902" s="8">
        <v>145</v>
      </c>
      <c r="C902" t="s">
        <v>1193</v>
      </c>
      <c r="F902" s="6">
        <v>906000</v>
      </c>
      <c r="H902" s="6">
        <v>9000</v>
      </c>
      <c r="M902" s="4"/>
      <c r="O902" s="6">
        <v>906000</v>
      </c>
      <c r="Q902" s="6">
        <v>9000</v>
      </c>
      <c r="Y902" s="208"/>
      <c r="Z902" s="208"/>
      <c r="AA902" s="46"/>
      <c r="AB902" s="17"/>
      <c r="AC902" s="17"/>
      <c r="AD902" s="208"/>
      <c r="AE902" s="208"/>
      <c r="AF902" s="46"/>
      <c r="AG902" s="17"/>
      <c r="AH902" s="17"/>
    </row>
    <row r="903" spans="1:34" ht="12.75">
      <c r="A903" s="8">
        <v>146</v>
      </c>
      <c r="B903" s="16" t="s">
        <v>1135</v>
      </c>
      <c r="C903" t="s">
        <v>880</v>
      </c>
      <c r="F903" s="6">
        <f>O903+Y903</f>
        <v>34532000</v>
      </c>
      <c r="H903" s="6">
        <f>Q903+Z903</f>
        <v>4132000</v>
      </c>
      <c r="M903" s="4"/>
      <c r="O903" s="6">
        <v>24219000</v>
      </c>
      <c r="Q903" s="6">
        <v>2886000</v>
      </c>
      <c r="Y903" s="208">
        <v>10313000</v>
      </c>
      <c r="Z903" s="208">
        <v>1246000</v>
      </c>
      <c r="AA903" s="46"/>
      <c r="AB903" s="17"/>
      <c r="AC903" s="17"/>
      <c r="AD903" s="208"/>
      <c r="AE903" s="208"/>
      <c r="AF903" s="46"/>
      <c r="AG903" s="17"/>
      <c r="AH903" s="17"/>
    </row>
    <row r="904" spans="2:34" ht="12.75">
      <c r="B904" s="16" t="s">
        <v>1141</v>
      </c>
      <c r="C904" t="s">
        <v>881</v>
      </c>
      <c r="F904" s="6">
        <v>1007000</v>
      </c>
      <c r="H904" s="6">
        <v>109000</v>
      </c>
      <c r="M904" s="4"/>
      <c r="O904" s="6">
        <v>1007000</v>
      </c>
      <c r="Q904" s="6">
        <v>109000</v>
      </c>
      <c r="Y904" s="208"/>
      <c r="Z904" s="208"/>
      <c r="AA904" s="46"/>
      <c r="AB904" s="17"/>
      <c r="AC904" s="17"/>
      <c r="AD904" s="208"/>
      <c r="AE904" s="208"/>
      <c r="AF904" s="46"/>
      <c r="AG904" s="17"/>
      <c r="AH904" s="17"/>
    </row>
    <row r="905" spans="2:34" ht="12.75">
      <c r="B905" s="16">
        <v>2</v>
      </c>
      <c r="C905" t="s">
        <v>882</v>
      </c>
      <c r="F905" s="6">
        <v>1055000</v>
      </c>
      <c r="H905" s="6">
        <v>109000</v>
      </c>
      <c r="M905" s="4"/>
      <c r="O905" s="6">
        <v>1055000</v>
      </c>
      <c r="Q905" s="6">
        <v>109000</v>
      </c>
      <c r="Y905" s="208"/>
      <c r="Z905" s="208"/>
      <c r="AA905" s="46"/>
      <c r="AB905" s="17"/>
      <c r="AC905" s="17"/>
      <c r="AD905" s="208"/>
      <c r="AE905" s="208"/>
      <c r="AF905" s="46"/>
      <c r="AG905" s="17"/>
      <c r="AH905" s="17"/>
    </row>
    <row r="906" spans="2:34" ht="12.75">
      <c r="B906" s="16">
        <v>3</v>
      </c>
      <c r="C906" t="s">
        <v>883</v>
      </c>
      <c r="F906" s="6">
        <v>15000</v>
      </c>
      <c r="H906" s="6">
        <v>2200</v>
      </c>
      <c r="M906" s="4"/>
      <c r="O906" s="6">
        <v>15000</v>
      </c>
      <c r="Q906" s="6">
        <v>2200</v>
      </c>
      <c r="Y906" s="208"/>
      <c r="Z906" s="208"/>
      <c r="AA906" s="46"/>
      <c r="AB906" s="17"/>
      <c r="AC906" s="17"/>
      <c r="AD906" s="208"/>
      <c r="AE906" s="208"/>
      <c r="AF906" s="46"/>
      <c r="AG906" s="17"/>
      <c r="AH906" s="17"/>
    </row>
    <row r="907" spans="1:34" ht="12.75">
      <c r="A907" s="8">
        <v>147</v>
      </c>
      <c r="B907" s="16">
        <v>1</v>
      </c>
      <c r="C907" t="s">
        <v>884</v>
      </c>
      <c r="F907" s="265">
        <f>SUM(O907:O908,Y907)</f>
        <v>31334000</v>
      </c>
      <c r="H907" s="265">
        <f>SUM(Q907:Q908,Z907)</f>
        <v>1899000</v>
      </c>
      <c r="M907" s="4"/>
      <c r="O907" s="6">
        <v>19464000</v>
      </c>
      <c r="Q907" s="6">
        <v>1162000</v>
      </c>
      <c r="Y907" s="265">
        <v>11626000</v>
      </c>
      <c r="Z907" s="265">
        <v>724000</v>
      </c>
      <c r="AA907" s="46"/>
      <c r="AB907" s="17"/>
      <c r="AC907" s="17"/>
      <c r="AD907" s="207"/>
      <c r="AE907" s="207"/>
      <c r="AF907" s="46"/>
      <c r="AG907" s="17"/>
      <c r="AH907" s="17"/>
    </row>
    <row r="908" spans="2:34" ht="12.75">
      <c r="B908" s="16">
        <v>2</v>
      </c>
      <c r="D908" t="s">
        <v>885</v>
      </c>
      <c r="F908" s="265"/>
      <c r="H908" s="265"/>
      <c r="M908" s="4"/>
      <c r="O908" s="6">
        <v>244000</v>
      </c>
      <c r="Q908" s="6">
        <v>13000</v>
      </c>
      <c r="Y908" s="265"/>
      <c r="Z908" s="265"/>
      <c r="AA908" s="46"/>
      <c r="AB908" s="17"/>
      <c r="AC908" s="17"/>
      <c r="AD908" s="207"/>
      <c r="AE908" s="207"/>
      <c r="AF908" s="46"/>
      <c r="AG908" s="17"/>
      <c r="AH908" s="17"/>
    </row>
    <row r="909" spans="2:34" ht="12.75">
      <c r="B909" s="16" t="s">
        <v>990</v>
      </c>
      <c r="C909" t="s">
        <v>791</v>
      </c>
      <c r="F909" s="265"/>
      <c r="H909" s="265"/>
      <c r="M909" s="4"/>
      <c r="O909" s="187">
        <v>0</v>
      </c>
      <c r="Q909" s="187">
        <v>0</v>
      </c>
      <c r="Y909" s="265"/>
      <c r="Z909" s="265"/>
      <c r="AA909" s="46"/>
      <c r="AB909" s="17"/>
      <c r="AC909" s="17"/>
      <c r="AD909" s="207"/>
      <c r="AE909" s="207"/>
      <c r="AF909" s="46"/>
      <c r="AG909" s="17"/>
      <c r="AH909" s="17"/>
    </row>
    <row r="910" spans="2:34" ht="12.75">
      <c r="B910" s="16" t="s">
        <v>1691</v>
      </c>
      <c r="C910" t="s">
        <v>991</v>
      </c>
      <c r="F910" s="265"/>
      <c r="H910" s="265"/>
      <c r="M910" s="4"/>
      <c r="O910" s="187">
        <v>0</v>
      </c>
      <c r="Q910" s="187">
        <v>0</v>
      </c>
      <c r="Y910" s="265"/>
      <c r="Z910" s="265"/>
      <c r="AA910" s="46"/>
      <c r="AB910" s="17"/>
      <c r="AC910" s="17"/>
      <c r="AD910" s="207"/>
      <c r="AE910" s="207"/>
      <c r="AF910" s="46"/>
      <c r="AG910" s="17"/>
      <c r="AH910" s="17"/>
    </row>
    <row r="911" spans="3:34" ht="12.75">
      <c r="C911" s="1" t="s">
        <v>1507</v>
      </c>
      <c r="G911" s="57">
        <f>SUM(F848:F910)</f>
        <v>311946000</v>
      </c>
      <c r="I911" s="57">
        <f>SUM(H848:H910)</f>
        <v>28982500</v>
      </c>
      <c r="M911" s="4"/>
      <c r="P911" s="57">
        <f>SUM(O848:O910)</f>
        <v>180295000</v>
      </c>
      <c r="R911" s="57">
        <f>SUM(Q848:Q910)</f>
        <v>13785500</v>
      </c>
      <c r="Y911" s="208"/>
      <c r="Z911" s="208"/>
      <c r="AA911" s="46"/>
      <c r="AB911" s="17"/>
      <c r="AC911" s="17"/>
      <c r="AD911" s="208"/>
      <c r="AE911" s="208"/>
      <c r="AF911" s="46"/>
      <c r="AG911" s="17"/>
      <c r="AH911" s="17"/>
    </row>
    <row r="912" spans="1:34" ht="12.75">
      <c r="A912" s="8">
        <v>148</v>
      </c>
      <c r="B912" s="16">
        <v>2</v>
      </c>
      <c r="C912" t="s">
        <v>886</v>
      </c>
      <c r="F912" s="6">
        <v>1387000</v>
      </c>
      <c r="H912" s="26">
        <f aca="true" t="shared" si="0" ref="H912:H917">J912/40</f>
        <v>68.55</v>
      </c>
      <c r="J912" s="31">
        <v>2742</v>
      </c>
      <c r="K912" s="29" t="s">
        <v>409</v>
      </c>
      <c r="M912" s="4"/>
      <c r="O912" s="6">
        <v>1387000</v>
      </c>
      <c r="Q912" s="26">
        <f aca="true" t="shared" si="1" ref="Q912:Q917">S912/40</f>
        <v>68.55</v>
      </c>
      <c r="S912" s="31">
        <v>2742</v>
      </c>
      <c r="T912" s="29" t="s">
        <v>409</v>
      </c>
      <c r="Y912" s="208"/>
      <c r="Z912" s="219"/>
      <c r="AA912" s="210"/>
      <c r="AB912" s="168"/>
      <c r="AC912" s="17"/>
      <c r="AD912" s="208"/>
      <c r="AE912" s="219"/>
      <c r="AF912" s="210"/>
      <c r="AG912" s="168"/>
      <c r="AH912" s="17"/>
    </row>
    <row r="913" spans="2:34" ht="12.75">
      <c r="B913" s="16">
        <v>4</v>
      </c>
      <c r="C913" t="s">
        <v>887</v>
      </c>
      <c r="F913" s="6">
        <v>592000</v>
      </c>
      <c r="H913" s="26">
        <f t="shared" si="0"/>
        <v>286.025</v>
      </c>
      <c r="J913" s="31">
        <v>11441</v>
      </c>
      <c r="K913" s="29" t="s">
        <v>409</v>
      </c>
      <c r="M913" s="4"/>
      <c r="O913" s="6">
        <v>592000</v>
      </c>
      <c r="Q913" s="26">
        <f t="shared" si="1"/>
        <v>286.025</v>
      </c>
      <c r="S913" s="31">
        <v>11441</v>
      </c>
      <c r="T913" s="29" t="s">
        <v>409</v>
      </c>
      <c r="Y913" s="208"/>
      <c r="Z913" s="219"/>
      <c r="AA913" s="210"/>
      <c r="AB913" s="168"/>
      <c r="AC913" s="17"/>
      <c r="AD913" s="208"/>
      <c r="AE913" s="219"/>
      <c r="AF913" s="210"/>
      <c r="AG913" s="168"/>
      <c r="AH913" s="17"/>
    </row>
    <row r="914" spans="2:34" ht="12.75">
      <c r="B914" s="16">
        <v>5</v>
      </c>
      <c r="C914" t="s">
        <v>888</v>
      </c>
      <c r="F914" s="6">
        <v>4000</v>
      </c>
      <c r="H914" s="26">
        <f t="shared" si="0"/>
        <v>0.325</v>
      </c>
      <c r="J914" s="31">
        <v>13</v>
      </c>
      <c r="K914" s="29" t="s">
        <v>409</v>
      </c>
      <c r="M914" s="4"/>
      <c r="O914" s="6">
        <v>4000</v>
      </c>
      <c r="Q914" s="26">
        <f t="shared" si="1"/>
        <v>0.325</v>
      </c>
      <c r="S914" s="31">
        <v>13</v>
      </c>
      <c r="T914" s="29" t="s">
        <v>409</v>
      </c>
      <c r="Y914" s="208"/>
      <c r="Z914" s="219"/>
      <c r="AA914" s="210"/>
      <c r="AB914" s="168"/>
      <c r="AC914" s="17"/>
      <c r="AD914" s="208"/>
      <c r="AE914" s="219"/>
      <c r="AF914" s="210"/>
      <c r="AG914" s="168"/>
      <c r="AH914" s="17"/>
    </row>
    <row r="915" spans="2:34" ht="12.75">
      <c r="B915" s="16" t="s">
        <v>894</v>
      </c>
      <c r="C915" t="s">
        <v>992</v>
      </c>
      <c r="F915" s="6">
        <v>21000</v>
      </c>
      <c r="H915" s="26">
        <f t="shared" si="0"/>
        <v>14.3</v>
      </c>
      <c r="J915" s="31">
        <v>572</v>
      </c>
      <c r="K915" s="29" t="s">
        <v>409</v>
      </c>
      <c r="M915" s="4"/>
      <c r="O915" s="6">
        <v>21000</v>
      </c>
      <c r="Q915" s="26">
        <f t="shared" si="1"/>
        <v>14.3</v>
      </c>
      <c r="S915" s="31">
        <v>572</v>
      </c>
      <c r="T915" s="29" t="s">
        <v>409</v>
      </c>
      <c r="Y915" s="208"/>
      <c r="Z915" s="219"/>
      <c r="AA915" s="210"/>
      <c r="AB915" s="168"/>
      <c r="AC915" s="17"/>
      <c r="AD915" s="208"/>
      <c r="AE915" s="219"/>
      <c r="AF915" s="210"/>
      <c r="AG915" s="168"/>
      <c r="AH915" s="17"/>
    </row>
    <row r="916" spans="2:34" ht="12.75">
      <c r="B916" s="16">
        <v>7</v>
      </c>
      <c r="C916" t="s">
        <v>889</v>
      </c>
      <c r="F916" s="6">
        <v>1000</v>
      </c>
      <c r="H916" s="26">
        <f t="shared" si="0"/>
        <v>0.375</v>
      </c>
      <c r="J916" s="31">
        <v>15</v>
      </c>
      <c r="K916" s="29" t="s">
        <v>409</v>
      </c>
      <c r="M916" s="4"/>
      <c r="O916" s="6">
        <v>1000</v>
      </c>
      <c r="Q916" s="26">
        <f t="shared" si="1"/>
        <v>0.375</v>
      </c>
      <c r="S916" s="31">
        <v>15</v>
      </c>
      <c r="T916" s="29" t="s">
        <v>409</v>
      </c>
      <c r="Y916" s="208"/>
      <c r="Z916" s="219"/>
      <c r="AA916" s="210"/>
      <c r="AB916" s="168"/>
      <c r="AC916" s="17"/>
      <c r="AD916" s="208"/>
      <c r="AE916" s="219"/>
      <c r="AF916" s="210"/>
      <c r="AG916" s="168"/>
      <c r="AH916" s="17"/>
    </row>
    <row r="917" spans="2:34" ht="12.75">
      <c r="B917" s="16">
        <v>8</v>
      </c>
      <c r="C917" t="s">
        <v>890</v>
      </c>
      <c r="F917" s="6">
        <v>285000</v>
      </c>
      <c r="H917" s="26">
        <f t="shared" si="0"/>
        <v>2.125</v>
      </c>
      <c r="J917" s="31">
        <v>85</v>
      </c>
      <c r="K917" s="29" t="s">
        <v>409</v>
      </c>
      <c r="M917" s="4"/>
      <c r="O917" s="6">
        <v>285000</v>
      </c>
      <c r="Q917" s="26">
        <f t="shared" si="1"/>
        <v>2.125</v>
      </c>
      <c r="S917" s="31">
        <v>85</v>
      </c>
      <c r="T917" s="29" t="s">
        <v>409</v>
      </c>
      <c r="Y917" s="208"/>
      <c r="Z917" s="219"/>
      <c r="AA917" s="210"/>
      <c r="AB917" s="168"/>
      <c r="AC917" s="17"/>
      <c r="AD917" s="208"/>
      <c r="AE917" s="219"/>
      <c r="AF917" s="210"/>
      <c r="AG917" s="168"/>
      <c r="AH917" s="17"/>
    </row>
    <row r="918" spans="3:34" ht="12.75">
      <c r="C918" s="1" t="s">
        <v>891</v>
      </c>
      <c r="G918" s="57">
        <f>SUM(F912:F917)</f>
        <v>2290000</v>
      </c>
      <c r="I918" s="85">
        <f>SUM(H912:H917)</f>
        <v>371.7</v>
      </c>
      <c r="K918" s="95">
        <f>SUM(J912:J917)</f>
        <v>14868</v>
      </c>
      <c r="M918" s="4"/>
      <c r="P918" s="57">
        <f>SUM(O912:O917)</f>
        <v>2290000</v>
      </c>
      <c r="R918" s="85">
        <f>SUM(Q912:Q917)</f>
        <v>371.7</v>
      </c>
      <c r="T918" s="95">
        <f>SUM(S912:S917)</f>
        <v>14868</v>
      </c>
      <c r="Y918" s="208"/>
      <c r="Z918" s="208"/>
      <c r="AA918" s="46"/>
      <c r="AB918" s="211"/>
      <c r="AC918" s="17"/>
      <c r="AD918" s="208"/>
      <c r="AE918" s="208"/>
      <c r="AF918" s="46"/>
      <c r="AG918" s="211"/>
      <c r="AH918" s="17"/>
    </row>
    <row r="919" spans="1:34" ht="12.75">
      <c r="A919" s="8">
        <v>149</v>
      </c>
      <c r="C919" t="s">
        <v>892</v>
      </c>
      <c r="M919" s="4"/>
      <c r="Y919" s="208"/>
      <c r="Z919" s="208"/>
      <c r="AA919" s="46"/>
      <c r="AB919" s="17"/>
      <c r="AC919" s="17"/>
      <c r="AD919" s="208"/>
      <c r="AE919" s="208"/>
      <c r="AF919" s="46"/>
      <c r="AG919" s="17"/>
      <c r="AH919" s="17"/>
    </row>
    <row r="920" spans="2:34" ht="12.75">
      <c r="B920" s="16">
        <v>1</v>
      </c>
      <c r="D920" t="s">
        <v>893</v>
      </c>
      <c r="F920" s="265">
        <f>SUM(O920:O927,Y920)</f>
        <v>18389000</v>
      </c>
      <c r="H920" s="265">
        <f>SUM(Q920:Q927,Z920)</f>
        <v>373800</v>
      </c>
      <c r="M920" s="4"/>
      <c r="O920" s="6">
        <v>19000</v>
      </c>
      <c r="Q920" s="6">
        <v>300</v>
      </c>
      <c r="Y920" s="265">
        <v>6413000</v>
      </c>
      <c r="Z920" s="265">
        <v>164000</v>
      </c>
      <c r="AA920" s="46"/>
      <c r="AB920" s="17"/>
      <c r="AC920" s="17"/>
      <c r="AD920" s="207"/>
      <c r="AE920" s="207"/>
      <c r="AF920" s="46"/>
      <c r="AG920" s="17"/>
      <c r="AH920" s="17"/>
    </row>
    <row r="921" spans="2:34" ht="12.75">
      <c r="B921" s="16" t="s">
        <v>213</v>
      </c>
      <c r="D921" t="s">
        <v>895</v>
      </c>
      <c r="F921" s="265"/>
      <c r="H921" s="265"/>
      <c r="M921" s="4"/>
      <c r="O921" s="6">
        <v>39000</v>
      </c>
      <c r="Q921" s="6">
        <v>700</v>
      </c>
      <c r="Y921" s="265"/>
      <c r="Z921" s="265"/>
      <c r="AA921" s="46"/>
      <c r="AB921" s="17"/>
      <c r="AC921" s="17"/>
      <c r="AD921" s="207"/>
      <c r="AE921" s="207"/>
      <c r="AF921" s="46"/>
      <c r="AG921" s="17"/>
      <c r="AH921" s="17"/>
    </row>
    <row r="922" spans="2:34" ht="12.75">
      <c r="B922" s="16" t="s">
        <v>214</v>
      </c>
      <c r="D922" t="s">
        <v>993</v>
      </c>
      <c r="F922" s="265"/>
      <c r="H922" s="265"/>
      <c r="M922" s="4"/>
      <c r="O922" s="6">
        <v>1140000</v>
      </c>
      <c r="Q922" s="6">
        <v>19000</v>
      </c>
      <c r="Y922" s="265"/>
      <c r="Z922" s="265"/>
      <c r="AA922" s="46"/>
      <c r="AB922" s="17"/>
      <c r="AC922" s="17"/>
      <c r="AD922" s="207"/>
      <c r="AE922" s="207"/>
      <c r="AF922" s="46"/>
      <c r="AG922" s="17"/>
      <c r="AH922" s="17"/>
    </row>
    <row r="923" spans="2:34" ht="12.75">
      <c r="B923" s="16" t="s">
        <v>216</v>
      </c>
      <c r="D923" t="s">
        <v>896</v>
      </c>
      <c r="F923" s="265"/>
      <c r="H923" s="265"/>
      <c r="M923" s="4"/>
      <c r="O923" s="6">
        <v>10000</v>
      </c>
      <c r="Q923" s="6">
        <v>200</v>
      </c>
      <c r="Y923" s="265"/>
      <c r="Z923" s="265"/>
      <c r="AA923" s="46"/>
      <c r="AB923" s="17"/>
      <c r="AC923" s="17"/>
      <c r="AD923" s="207"/>
      <c r="AE923" s="207"/>
      <c r="AF923" s="46"/>
      <c r="AG923" s="17"/>
      <c r="AH923" s="17"/>
    </row>
    <row r="924" spans="2:34" ht="12.75">
      <c r="B924" s="16" t="s">
        <v>217</v>
      </c>
      <c r="D924" t="s">
        <v>899</v>
      </c>
      <c r="F924" s="265"/>
      <c r="H924" s="265"/>
      <c r="M924" s="4"/>
      <c r="O924" s="6">
        <v>10582000</v>
      </c>
      <c r="Q924" s="6">
        <v>189000</v>
      </c>
      <c r="Y924" s="265"/>
      <c r="Z924" s="265"/>
      <c r="AA924" s="46"/>
      <c r="AB924" s="17"/>
      <c r="AC924" s="17"/>
      <c r="AD924" s="207"/>
      <c r="AE924" s="207"/>
      <c r="AF924" s="46"/>
      <c r="AG924" s="17"/>
      <c r="AH924" s="17"/>
    </row>
    <row r="925" spans="2:34" ht="12.75">
      <c r="B925" s="16">
        <v>3</v>
      </c>
      <c r="D925" t="s">
        <v>391</v>
      </c>
      <c r="F925" s="265"/>
      <c r="H925" s="265"/>
      <c r="M925" s="4"/>
      <c r="O925" s="6">
        <v>30000</v>
      </c>
      <c r="Q925" s="6">
        <v>100</v>
      </c>
      <c r="Y925" s="265"/>
      <c r="Z925" s="265"/>
      <c r="AA925" s="46"/>
      <c r="AB925" s="17"/>
      <c r="AC925" s="17"/>
      <c r="AD925" s="207"/>
      <c r="AE925" s="207"/>
      <c r="AF925" s="46"/>
      <c r="AG925" s="17"/>
      <c r="AH925" s="17"/>
    </row>
    <row r="926" spans="2:34" ht="12.75">
      <c r="B926" s="16" t="s">
        <v>1687</v>
      </c>
      <c r="D926" t="s">
        <v>392</v>
      </c>
      <c r="F926" s="265"/>
      <c r="H926" s="265"/>
      <c r="M926" s="4"/>
      <c r="O926" s="6">
        <v>15000</v>
      </c>
      <c r="Q926" s="198">
        <v>0</v>
      </c>
      <c r="Y926" s="265"/>
      <c r="Z926" s="265"/>
      <c r="AA926" s="46"/>
      <c r="AB926" s="17"/>
      <c r="AC926" s="17"/>
      <c r="AD926" s="207"/>
      <c r="AE926" s="207"/>
      <c r="AF926" s="46"/>
      <c r="AG926" s="17"/>
      <c r="AH926" s="17"/>
    </row>
    <row r="927" spans="2:34" ht="12.75">
      <c r="B927" s="16" t="s">
        <v>1688</v>
      </c>
      <c r="D927" t="s">
        <v>897</v>
      </c>
      <c r="F927" s="265"/>
      <c r="H927" s="265"/>
      <c r="M927" s="4"/>
      <c r="O927" s="6">
        <v>141000</v>
      </c>
      <c r="Q927" s="6">
        <v>500</v>
      </c>
      <c r="Y927" s="265"/>
      <c r="Z927" s="265"/>
      <c r="AA927" s="46"/>
      <c r="AB927" s="17"/>
      <c r="AC927" s="17"/>
      <c r="AD927" s="207"/>
      <c r="AE927" s="207"/>
      <c r="AF927" s="46"/>
      <c r="AG927" s="17"/>
      <c r="AH927" s="17"/>
    </row>
    <row r="928" spans="3:34" ht="12.75">
      <c r="C928" s="1" t="s">
        <v>898</v>
      </c>
      <c r="F928" s="208"/>
      <c r="G928" s="57">
        <f>SUM(F920:F927)</f>
        <v>18389000</v>
      </c>
      <c r="H928" s="208"/>
      <c r="I928" s="57">
        <f>SUM(H920:H927)</f>
        <v>373800</v>
      </c>
      <c r="M928" s="4"/>
      <c r="P928" s="57">
        <f>SUM(O920:O927)</f>
        <v>11976000</v>
      </c>
      <c r="R928" s="57">
        <f>SUM(Q920:Q927)</f>
        <v>209800</v>
      </c>
      <c r="Y928" s="208"/>
      <c r="Z928" s="208"/>
      <c r="AA928" s="46"/>
      <c r="AB928" s="17"/>
      <c r="AC928" s="17"/>
      <c r="AD928" s="208"/>
      <c r="AE928" s="208"/>
      <c r="AF928" s="46"/>
      <c r="AG928" s="17"/>
      <c r="AH928" s="17"/>
    </row>
    <row r="929" spans="1:34" ht="12.75">
      <c r="A929" s="8">
        <v>150</v>
      </c>
      <c r="B929" s="16" t="s">
        <v>299</v>
      </c>
      <c r="C929" t="s">
        <v>994</v>
      </c>
      <c r="F929" s="265">
        <f>SUM(O929:O932,Y929,AD929)</f>
        <v>4188000</v>
      </c>
      <c r="H929" s="265">
        <f>SUM(Q929:Q932,Z929,AE929)</f>
        <v>338000</v>
      </c>
      <c r="M929" s="4"/>
      <c r="O929" s="6">
        <v>328000</v>
      </c>
      <c r="Q929" s="6">
        <v>46000</v>
      </c>
      <c r="Y929" s="265">
        <v>1531000</v>
      </c>
      <c r="Z929" s="265">
        <v>174000</v>
      </c>
      <c r="AA929" s="46"/>
      <c r="AB929" s="17"/>
      <c r="AC929" s="17"/>
      <c r="AD929" s="265">
        <v>1000</v>
      </c>
      <c r="AE929" s="265">
        <v>700</v>
      </c>
      <c r="AF929" s="46"/>
      <c r="AG929" s="17"/>
      <c r="AH929" s="17"/>
    </row>
    <row r="930" spans="1:34" ht="12.75">
      <c r="A930" s="71"/>
      <c r="B930" s="53" t="s">
        <v>1141</v>
      </c>
      <c r="C930" s="54" t="s">
        <v>792</v>
      </c>
      <c r="D930" s="54"/>
      <c r="E930" s="54"/>
      <c r="F930" s="265"/>
      <c r="G930" s="56"/>
      <c r="H930" s="265"/>
      <c r="M930" s="4"/>
      <c r="O930" s="55"/>
      <c r="P930" s="56"/>
      <c r="Q930" s="55"/>
      <c r="Y930" s="265"/>
      <c r="Z930" s="265"/>
      <c r="AA930" s="46"/>
      <c r="AB930" s="17"/>
      <c r="AC930" s="17"/>
      <c r="AD930" s="265"/>
      <c r="AE930" s="265"/>
      <c r="AF930" s="46"/>
      <c r="AG930" s="17"/>
      <c r="AH930" s="17"/>
    </row>
    <row r="931" spans="2:34" ht="12.75">
      <c r="B931" s="16">
        <v>2</v>
      </c>
      <c r="C931" t="s">
        <v>900</v>
      </c>
      <c r="F931" s="265"/>
      <c r="H931" s="265"/>
      <c r="M931" s="4"/>
      <c r="O931" s="6">
        <v>8000</v>
      </c>
      <c r="Q931" s="6">
        <v>300</v>
      </c>
      <c r="Y931" s="265"/>
      <c r="Z931" s="265"/>
      <c r="AA931" s="46"/>
      <c r="AB931" s="17"/>
      <c r="AC931" s="17"/>
      <c r="AD931" s="265"/>
      <c r="AE931" s="265"/>
      <c r="AF931" s="46"/>
      <c r="AG931" s="17"/>
      <c r="AH931" s="17"/>
    </row>
    <row r="932" spans="2:34" ht="12.75">
      <c r="B932" s="16" t="s">
        <v>535</v>
      </c>
      <c r="C932" t="s">
        <v>995</v>
      </c>
      <c r="F932" s="265"/>
      <c r="H932" s="265"/>
      <c r="M932" s="4"/>
      <c r="O932" s="6">
        <v>2320000</v>
      </c>
      <c r="Q932" s="6">
        <v>117000</v>
      </c>
      <c r="Y932" s="265"/>
      <c r="Z932" s="265"/>
      <c r="AA932" s="46"/>
      <c r="AB932" s="17"/>
      <c r="AC932" s="17"/>
      <c r="AD932" s="265"/>
      <c r="AE932" s="265"/>
      <c r="AF932" s="46"/>
      <c r="AG932" s="17"/>
      <c r="AH932" s="17"/>
    </row>
    <row r="933" spans="1:34" ht="12.75">
      <c r="A933" s="71"/>
      <c r="B933" s="53" t="s">
        <v>952</v>
      </c>
      <c r="C933" s="54" t="s">
        <v>901</v>
      </c>
      <c r="D933" s="54"/>
      <c r="E933" s="54"/>
      <c r="F933" s="217"/>
      <c r="G933" s="56"/>
      <c r="H933" s="217"/>
      <c r="M933" s="4"/>
      <c r="O933" s="55"/>
      <c r="P933" s="56"/>
      <c r="Q933" s="55"/>
      <c r="Y933" s="217"/>
      <c r="Z933" s="217"/>
      <c r="AA933" s="46"/>
      <c r="AB933" s="17"/>
      <c r="AC933" s="17"/>
      <c r="AD933" s="217"/>
      <c r="AE933" s="217"/>
      <c r="AF933" s="46"/>
      <c r="AG933" s="17"/>
      <c r="AH933" s="17"/>
    </row>
    <row r="934" spans="3:34" ht="12.75">
      <c r="C934" s="1" t="s">
        <v>902</v>
      </c>
      <c r="F934" s="208"/>
      <c r="G934" s="57">
        <f>SUM(F929:F933)</f>
        <v>4188000</v>
      </c>
      <c r="H934" s="208"/>
      <c r="I934" s="57">
        <f>SUM(H929:H933)</f>
        <v>338000</v>
      </c>
      <c r="M934" s="4"/>
      <c r="P934" s="57">
        <f>SUM(O929:O933)</f>
        <v>2656000</v>
      </c>
      <c r="R934" s="57">
        <f>SUM(Q929:Q933)</f>
        <v>163300</v>
      </c>
      <c r="Y934" s="208"/>
      <c r="Z934" s="208"/>
      <c r="AA934" s="46"/>
      <c r="AB934" s="17"/>
      <c r="AC934" s="17"/>
      <c r="AD934" s="208"/>
      <c r="AE934" s="208"/>
      <c r="AF934" s="46"/>
      <c r="AG934" s="17"/>
      <c r="AH934" s="17"/>
    </row>
    <row r="935" spans="1:34" ht="12.75">
      <c r="A935" s="8">
        <v>151</v>
      </c>
      <c r="B935" s="16" t="s">
        <v>1643</v>
      </c>
      <c r="C935" t="s">
        <v>996</v>
      </c>
      <c r="F935" s="265">
        <f>SUM(O935,Y935)</f>
        <v>15595000</v>
      </c>
      <c r="H935" s="265">
        <f>SUM(Q935,Z935)</f>
        <v>3045000</v>
      </c>
      <c r="M935" s="4"/>
      <c r="O935" s="6">
        <v>2184000</v>
      </c>
      <c r="Q935" s="6">
        <v>231000</v>
      </c>
      <c r="Y935" s="265">
        <v>13411000</v>
      </c>
      <c r="Z935" s="265">
        <v>2814000</v>
      </c>
      <c r="AA935" s="46"/>
      <c r="AB935" s="17"/>
      <c r="AC935" s="17"/>
      <c r="AD935" s="275">
        <v>0</v>
      </c>
      <c r="AE935" s="275">
        <v>0</v>
      </c>
      <c r="AF935" s="46"/>
      <c r="AG935" s="17"/>
      <c r="AH935" s="17"/>
    </row>
    <row r="936" spans="1:34" ht="12.75">
      <c r="A936" s="71"/>
      <c r="B936" s="53" t="s">
        <v>1217</v>
      </c>
      <c r="C936" s="54" t="s">
        <v>903</v>
      </c>
      <c r="D936" s="54"/>
      <c r="E936" s="54"/>
      <c r="F936" s="265"/>
      <c r="G936" s="56"/>
      <c r="H936" s="265"/>
      <c r="M936" s="4"/>
      <c r="O936" s="55"/>
      <c r="P936" s="56"/>
      <c r="Q936" s="55"/>
      <c r="Y936" s="265"/>
      <c r="Z936" s="265"/>
      <c r="AA936" s="46"/>
      <c r="AB936" s="17"/>
      <c r="AC936" s="17"/>
      <c r="AD936" s="275"/>
      <c r="AE936" s="275"/>
      <c r="AF936" s="46"/>
      <c r="AG936" s="17"/>
      <c r="AH936" s="17"/>
    </row>
    <row r="937" spans="1:34" ht="12.75">
      <c r="A937" s="71"/>
      <c r="B937" s="53" t="s">
        <v>1227</v>
      </c>
      <c r="C937" s="54" t="s">
        <v>904</v>
      </c>
      <c r="D937" s="54"/>
      <c r="E937" s="54"/>
      <c r="F937" s="265"/>
      <c r="G937" s="56"/>
      <c r="H937" s="265"/>
      <c r="M937" s="4"/>
      <c r="O937" s="55"/>
      <c r="P937" s="56"/>
      <c r="Q937" s="55"/>
      <c r="Y937" s="265"/>
      <c r="Z937" s="265"/>
      <c r="AA937" s="46"/>
      <c r="AB937" s="17"/>
      <c r="AC937" s="17"/>
      <c r="AD937" s="275"/>
      <c r="AE937" s="275"/>
      <c r="AF937" s="46"/>
      <c r="AG937" s="17"/>
      <c r="AH937" s="17"/>
    </row>
    <row r="938" spans="2:34" ht="12.75">
      <c r="B938" s="16" t="s">
        <v>824</v>
      </c>
      <c r="C938" t="s">
        <v>905</v>
      </c>
      <c r="F938" s="265"/>
      <c r="H938" s="265"/>
      <c r="M938" s="4"/>
      <c r="O938" s="6">
        <v>0</v>
      </c>
      <c r="Q938" s="198">
        <v>0</v>
      </c>
      <c r="Y938" s="265"/>
      <c r="Z938" s="265"/>
      <c r="AA938" s="46"/>
      <c r="AB938" s="17"/>
      <c r="AC938" s="17"/>
      <c r="AD938" s="275"/>
      <c r="AE938" s="275"/>
      <c r="AF938" s="46"/>
      <c r="AG938" s="17"/>
      <c r="AH938" s="17"/>
    </row>
    <row r="939" spans="2:34" ht="12.75">
      <c r="B939" s="16" t="s">
        <v>825</v>
      </c>
      <c r="C939" t="s">
        <v>906</v>
      </c>
      <c r="F939" s="265"/>
      <c r="H939" s="265"/>
      <c r="M939" s="4"/>
      <c r="O939" s="187">
        <v>0</v>
      </c>
      <c r="Q939" s="187">
        <v>0</v>
      </c>
      <c r="Y939" s="265"/>
      <c r="Z939" s="265"/>
      <c r="AA939" s="46"/>
      <c r="AB939" s="17"/>
      <c r="AC939" s="17"/>
      <c r="AD939" s="275"/>
      <c r="AE939" s="275"/>
      <c r="AF939" s="46"/>
      <c r="AG939" s="17"/>
      <c r="AH939" s="17"/>
    </row>
    <row r="940" spans="2:34" ht="12.75">
      <c r="B940" s="16" t="s">
        <v>1132</v>
      </c>
      <c r="C940" t="s">
        <v>907</v>
      </c>
      <c r="F940" s="265"/>
      <c r="H940" s="265"/>
      <c r="M940" s="4"/>
      <c r="O940" s="187">
        <v>0</v>
      </c>
      <c r="Q940" s="187">
        <v>0</v>
      </c>
      <c r="Y940" s="265"/>
      <c r="Z940" s="265"/>
      <c r="AA940" s="46"/>
      <c r="AB940" s="17"/>
      <c r="AC940" s="17"/>
      <c r="AD940" s="275"/>
      <c r="AE940" s="275"/>
      <c r="AF940" s="46"/>
      <c r="AG940" s="17"/>
      <c r="AH940" s="17"/>
    </row>
    <row r="941" spans="2:34" ht="12.75">
      <c r="B941" s="16" t="s">
        <v>942</v>
      </c>
      <c r="C941" t="s">
        <v>908</v>
      </c>
      <c r="F941" s="265"/>
      <c r="H941" s="265"/>
      <c r="M941" s="4"/>
      <c r="O941" s="187">
        <v>0</v>
      </c>
      <c r="Q941" s="187">
        <v>0</v>
      </c>
      <c r="Y941" s="265"/>
      <c r="Z941" s="265"/>
      <c r="AA941" s="46"/>
      <c r="AB941" s="17"/>
      <c r="AC941" s="17"/>
      <c r="AD941" s="275"/>
      <c r="AE941" s="275"/>
      <c r="AF941" s="46"/>
      <c r="AG941" s="17"/>
      <c r="AH941" s="17"/>
    </row>
    <row r="942" spans="1:34" ht="12.75">
      <c r="A942" s="8">
        <v>152</v>
      </c>
      <c r="B942" s="16" t="s">
        <v>1135</v>
      </c>
      <c r="C942" t="s">
        <v>909</v>
      </c>
      <c r="F942" s="265">
        <f>SUM(O942:O948,Y942)</f>
        <v>14323000</v>
      </c>
      <c r="H942" s="265">
        <f>SUM(Q942:Q948,Z942)</f>
        <v>1215000</v>
      </c>
      <c r="M942" s="4"/>
      <c r="O942" s="6">
        <v>4367000</v>
      </c>
      <c r="Q942" s="6">
        <v>281000</v>
      </c>
      <c r="Y942" s="265">
        <v>790000</v>
      </c>
      <c r="Z942" s="265">
        <v>87000</v>
      </c>
      <c r="AA942" s="46"/>
      <c r="AB942" s="17"/>
      <c r="AC942" s="17"/>
      <c r="AD942" s="265">
        <v>0</v>
      </c>
      <c r="AE942" s="266">
        <v>0</v>
      </c>
      <c r="AF942" s="46"/>
      <c r="AG942" s="17"/>
      <c r="AH942" s="17"/>
    </row>
    <row r="943" spans="2:34" ht="12.75">
      <c r="B943" s="16" t="s">
        <v>1141</v>
      </c>
      <c r="C943" t="s">
        <v>997</v>
      </c>
      <c r="F943" s="265"/>
      <c r="H943" s="265"/>
      <c r="M943" s="4"/>
      <c r="O943" s="6">
        <v>3645000</v>
      </c>
      <c r="Q943" s="6">
        <v>309000</v>
      </c>
      <c r="Y943" s="265"/>
      <c r="Z943" s="265"/>
      <c r="AA943" s="46"/>
      <c r="AB943" s="17"/>
      <c r="AC943" s="17"/>
      <c r="AD943" s="265"/>
      <c r="AE943" s="266"/>
      <c r="AF943" s="46"/>
      <c r="AG943" s="17"/>
      <c r="AH943" s="17"/>
    </row>
    <row r="944" spans="3:34" ht="12.75">
      <c r="C944" t="s">
        <v>2254</v>
      </c>
      <c r="F944" s="265"/>
      <c r="G944" s="57" t="s">
        <v>2052</v>
      </c>
      <c r="H944" s="265"/>
      <c r="M944" s="4"/>
      <c r="Y944" s="265"/>
      <c r="Z944" s="265"/>
      <c r="AA944" s="46"/>
      <c r="AB944" s="17"/>
      <c r="AC944" s="17"/>
      <c r="AD944" s="265"/>
      <c r="AE944" s="266"/>
      <c r="AF944" s="46"/>
      <c r="AG944" s="17"/>
      <c r="AH944" s="17"/>
    </row>
    <row r="945" spans="2:34" ht="12.75">
      <c r="B945" s="16" t="s">
        <v>976</v>
      </c>
      <c r="D945" t="s">
        <v>393</v>
      </c>
      <c r="F945" s="265"/>
      <c r="H945" s="265"/>
      <c r="M945" s="4"/>
      <c r="O945" s="6">
        <v>2674000</v>
      </c>
      <c r="Q945" s="6">
        <v>296000</v>
      </c>
      <c r="Y945" s="265"/>
      <c r="Z945" s="265"/>
      <c r="AA945" s="46"/>
      <c r="AB945" s="17"/>
      <c r="AC945" s="17"/>
      <c r="AD945" s="265"/>
      <c r="AE945" s="266"/>
      <c r="AF945" s="46"/>
      <c r="AG945" s="17"/>
      <c r="AH945" s="17"/>
    </row>
    <row r="946" spans="2:34" ht="12.75">
      <c r="B946" s="16" t="s">
        <v>977</v>
      </c>
      <c r="D946" t="s">
        <v>910</v>
      </c>
      <c r="F946" s="265"/>
      <c r="H946" s="265"/>
      <c r="M946" s="4"/>
      <c r="O946" s="6">
        <v>426000</v>
      </c>
      <c r="Q946" s="6">
        <v>33000</v>
      </c>
      <c r="Y946" s="265"/>
      <c r="Z946" s="265"/>
      <c r="AA946" s="46"/>
      <c r="AB946" s="17"/>
      <c r="AC946" s="17"/>
      <c r="AD946" s="265"/>
      <c r="AE946" s="266"/>
      <c r="AF946" s="46"/>
      <c r="AG946" s="17"/>
      <c r="AH946" s="17"/>
    </row>
    <row r="947" spans="2:34" ht="12.75">
      <c r="B947" s="16" t="s">
        <v>179</v>
      </c>
      <c r="C947" s="19" t="s">
        <v>394</v>
      </c>
      <c r="D947" s="19"/>
      <c r="E947" s="19"/>
      <c r="F947" s="265"/>
      <c r="H947" s="265"/>
      <c r="M947" s="4"/>
      <c r="O947" s="6">
        <v>2209000</v>
      </c>
      <c r="Q947" s="6">
        <v>192000</v>
      </c>
      <c r="Y947" s="265"/>
      <c r="Z947" s="265"/>
      <c r="AA947" s="46"/>
      <c r="AB947" s="17"/>
      <c r="AC947" s="17"/>
      <c r="AD947" s="265"/>
      <c r="AE947" s="266"/>
      <c r="AF947" s="46"/>
      <c r="AG947" s="17"/>
      <c r="AH947" s="17"/>
    </row>
    <row r="948" spans="2:34" ht="12.75">
      <c r="B948" s="16" t="s">
        <v>180</v>
      </c>
      <c r="C948" s="19"/>
      <c r="D948" t="s">
        <v>910</v>
      </c>
      <c r="E948" s="19"/>
      <c r="F948" s="265"/>
      <c r="H948" s="265"/>
      <c r="M948" s="4"/>
      <c r="O948" s="6">
        <v>212000</v>
      </c>
      <c r="Q948" s="6">
        <v>17000</v>
      </c>
      <c r="Y948" s="265"/>
      <c r="Z948" s="265"/>
      <c r="AA948" s="46"/>
      <c r="AB948" s="17"/>
      <c r="AC948" s="17"/>
      <c r="AD948" s="265"/>
      <c r="AE948" s="266"/>
      <c r="AF948" s="46"/>
      <c r="AG948" s="17"/>
      <c r="AH948" s="17"/>
    </row>
    <row r="949" spans="1:34" ht="12.75">
      <c r="A949" s="8">
        <v>153</v>
      </c>
      <c r="B949" s="16" t="s">
        <v>299</v>
      </c>
      <c r="C949" t="s">
        <v>998</v>
      </c>
      <c r="F949" s="6">
        <f>O949+Y949</f>
        <v>87741000</v>
      </c>
      <c r="H949" s="6">
        <f>Q949+Z949</f>
        <v>5452000</v>
      </c>
      <c r="M949" s="4"/>
      <c r="O949" s="6">
        <v>42599000</v>
      </c>
      <c r="Q949" s="6">
        <v>2174000</v>
      </c>
      <c r="Y949" s="208">
        <v>45142000</v>
      </c>
      <c r="Z949" s="208">
        <v>3278000</v>
      </c>
      <c r="AA949" s="46"/>
      <c r="AB949" s="17"/>
      <c r="AC949" s="17"/>
      <c r="AD949" s="229">
        <v>0</v>
      </c>
      <c r="AE949" s="229">
        <v>0</v>
      </c>
      <c r="AF949" s="46"/>
      <c r="AG949" s="17"/>
      <c r="AH949" s="17"/>
    </row>
    <row r="950" spans="1:34" ht="12.75">
      <c r="A950" s="71"/>
      <c r="B950" s="53" t="s">
        <v>1141</v>
      </c>
      <c r="C950" s="54" t="s">
        <v>911</v>
      </c>
      <c r="D950" s="54"/>
      <c r="E950" s="54"/>
      <c r="F950" s="55"/>
      <c r="G950" s="56"/>
      <c r="H950" s="55"/>
      <c r="M950" s="4"/>
      <c r="O950" s="55"/>
      <c r="P950" s="56"/>
      <c r="Q950" s="55"/>
      <c r="Y950" s="217"/>
      <c r="Z950" s="217"/>
      <c r="AA950" s="46"/>
      <c r="AB950" s="17"/>
      <c r="AC950" s="17"/>
      <c r="AD950" s="217"/>
      <c r="AE950" s="217"/>
      <c r="AF950" s="46"/>
      <c r="AG950" s="17"/>
      <c r="AH950" s="17"/>
    </row>
    <row r="951" spans="2:34" ht="12.75">
      <c r="B951" s="16" t="s">
        <v>965</v>
      </c>
      <c r="C951" t="s">
        <v>912</v>
      </c>
      <c r="F951" s="6">
        <v>1000</v>
      </c>
      <c r="H951" s="6">
        <v>100</v>
      </c>
      <c r="M951" s="4"/>
      <c r="O951" s="6">
        <v>1000</v>
      </c>
      <c r="Q951" s="6">
        <v>100</v>
      </c>
      <c r="Y951" s="208"/>
      <c r="Z951" s="208"/>
      <c r="AA951" s="46"/>
      <c r="AB951" s="17"/>
      <c r="AC951" s="17"/>
      <c r="AD951" s="208"/>
      <c r="AE951" s="208"/>
      <c r="AF951" s="46"/>
      <c r="AG951" s="17"/>
      <c r="AH951" s="17"/>
    </row>
    <row r="952" spans="2:34" ht="12.75">
      <c r="B952" s="16" t="s">
        <v>966</v>
      </c>
      <c r="C952" t="s">
        <v>913</v>
      </c>
      <c r="F952" s="6">
        <v>0</v>
      </c>
      <c r="H952" s="198">
        <v>0</v>
      </c>
      <c r="M952" s="4"/>
      <c r="O952" s="6">
        <v>0</v>
      </c>
      <c r="Q952" s="198">
        <v>0</v>
      </c>
      <c r="Y952" s="208"/>
      <c r="Z952" s="208"/>
      <c r="AA952" s="46"/>
      <c r="AB952" s="17"/>
      <c r="AC952" s="17"/>
      <c r="AD952" s="208"/>
      <c r="AE952" s="208"/>
      <c r="AF952" s="46"/>
      <c r="AG952" s="17"/>
      <c r="AH952" s="17"/>
    </row>
    <row r="953" spans="2:34" ht="12.75">
      <c r="B953" s="16" t="s">
        <v>967</v>
      </c>
      <c r="C953" t="s">
        <v>914</v>
      </c>
      <c r="F953" s="187">
        <v>0</v>
      </c>
      <c r="H953" s="187">
        <v>0</v>
      </c>
      <c r="M953" s="4"/>
      <c r="O953" s="187">
        <v>0</v>
      </c>
      <c r="Q953" s="187">
        <v>0</v>
      </c>
      <c r="Y953" s="208"/>
      <c r="Z953" s="208"/>
      <c r="AA953" s="46"/>
      <c r="AB953" s="17"/>
      <c r="AC953" s="17"/>
      <c r="AD953" s="208"/>
      <c r="AE953" s="208"/>
      <c r="AF953" s="46"/>
      <c r="AG953" s="17"/>
      <c r="AH953" s="17"/>
    </row>
    <row r="954" spans="2:34" ht="12.75">
      <c r="B954" s="16" t="s">
        <v>260</v>
      </c>
      <c r="C954" t="s">
        <v>915</v>
      </c>
      <c r="F954" s="187">
        <v>0</v>
      </c>
      <c r="H954" s="187">
        <v>0</v>
      </c>
      <c r="M954" s="4"/>
      <c r="O954" s="187">
        <v>0</v>
      </c>
      <c r="Q954" s="187">
        <v>0</v>
      </c>
      <c r="Y954" s="208"/>
      <c r="Z954" s="208"/>
      <c r="AA954" s="46"/>
      <c r="AB954" s="17"/>
      <c r="AC954" s="17"/>
      <c r="AD954" s="208"/>
      <c r="AE954" s="208"/>
      <c r="AF954" s="46"/>
      <c r="AG954" s="17"/>
      <c r="AH954" s="17"/>
    </row>
    <row r="955" spans="2:34" ht="12.75">
      <c r="B955" s="16">
        <v>2</v>
      </c>
      <c r="C955" t="s">
        <v>916</v>
      </c>
      <c r="F955" s="6">
        <f>O955+Y955</f>
        <v>5123000</v>
      </c>
      <c r="H955" s="6">
        <f>Q955+Z955</f>
        <v>313000</v>
      </c>
      <c r="M955" s="4"/>
      <c r="O955" s="6">
        <v>2459000</v>
      </c>
      <c r="Q955" s="6">
        <v>95000</v>
      </c>
      <c r="Y955" s="208">
        <v>2664000</v>
      </c>
      <c r="Z955" s="208">
        <v>218000</v>
      </c>
      <c r="AA955" s="46"/>
      <c r="AB955" s="17"/>
      <c r="AC955" s="17"/>
      <c r="AD955" s="208"/>
      <c r="AE955" s="208"/>
      <c r="AF955" s="46"/>
      <c r="AG955" s="17"/>
      <c r="AH955" s="17"/>
    </row>
    <row r="956" spans="3:34" ht="12.75">
      <c r="C956" s="1" t="s">
        <v>917</v>
      </c>
      <c r="G956" s="57">
        <f>SUM(F935:F955)</f>
        <v>122783000</v>
      </c>
      <c r="I956" s="57">
        <f>SUM(H935:H955)</f>
        <v>10025100</v>
      </c>
      <c r="M956" s="4"/>
      <c r="P956" s="57">
        <f>SUM(O935:O955)</f>
        <v>60776000</v>
      </c>
      <c r="R956" s="57">
        <f>SUM(Q935:Q955)</f>
        <v>3628100</v>
      </c>
      <c r="Y956" s="208"/>
      <c r="Z956" s="208"/>
      <c r="AA956" s="46"/>
      <c r="AB956" s="17"/>
      <c r="AC956" s="17"/>
      <c r="AD956" s="208"/>
      <c r="AE956" s="208"/>
      <c r="AF956" s="46"/>
      <c r="AG956" s="17"/>
      <c r="AH956" s="17"/>
    </row>
    <row r="957" spans="1:34" ht="12.75">
      <c r="A957" s="8">
        <v>154</v>
      </c>
      <c r="B957" s="16" t="s">
        <v>299</v>
      </c>
      <c r="C957" t="s">
        <v>999</v>
      </c>
      <c r="F957" s="265">
        <f>SUM(O957:O959,Y957)</f>
        <v>2749000</v>
      </c>
      <c r="H957" s="265">
        <f>SUM(Q957:Q959,Z957)</f>
        <v>119800</v>
      </c>
      <c r="M957" s="4"/>
      <c r="O957" s="6">
        <v>2506000</v>
      </c>
      <c r="Q957" s="6">
        <v>104000</v>
      </c>
      <c r="Y957" s="265">
        <v>186000</v>
      </c>
      <c r="Z957" s="265">
        <v>14000</v>
      </c>
      <c r="AA957" s="46"/>
      <c r="AB957" s="17"/>
      <c r="AC957" s="17"/>
      <c r="AD957" s="265">
        <v>0</v>
      </c>
      <c r="AE957" s="266">
        <v>0</v>
      </c>
      <c r="AF957" s="46"/>
      <c r="AG957" s="17"/>
      <c r="AH957" s="17"/>
    </row>
    <row r="958" spans="1:34" ht="12.75">
      <c r="A958" s="71"/>
      <c r="B958" s="53" t="s">
        <v>1141</v>
      </c>
      <c r="C958" s="54" t="s">
        <v>918</v>
      </c>
      <c r="D958" s="54"/>
      <c r="E958" s="54"/>
      <c r="F958" s="265"/>
      <c r="G958" s="56"/>
      <c r="H958" s="265"/>
      <c r="M958" s="4"/>
      <c r="O958" s="55"/>
      <c r="P958" s="56"/>
      <c r="Q958" s="55"/>
      <c r="Y958" s="265"/>
      <c r="Z958" s="265"/>
      <c r="AA958" s="46"/>
      <c r="AB958" s="17"/>
      <c r="AC958" s="17"/>
      <c r="AD958" s="265"/>
      <c r="AE958" s="266"/>
      <c r="AF958" s="46"/>
      <c r="AG958" s="17"/>
      <c r="AH958" s="17"/>
    </row>
    <row r="959" spans="2:34" ht="12.75">
      <c r="B959" s="16" t="s">
        <v>1837</v>
      </c>
      <c r="C959" t="s">
        <v>1000</v>
      </c>
      <c r="F959" s="265"/>
      <c r="H959" s="265"/>
      <c r="M959" s="4"/>
      <c r="O959" s="6">
        <v>57000</v>
      </c>
      <c r="Q959" s="6">
        <v>1800</v>
      </c>
      <c r="Y959" s="265"/>
      <c r="Z959" s="265"/>
      <c r="AA959" s="46"/>
      <c r="AB959" s="17"/>
      <c r="AC959" s="17"/>
      <c r="AD959" s="265"/>
      <c r="AE959" s="266"/>
      <c r="AF959" s="46"/>
      <c r="AG959" s="17"/>
      <c r="AH959" s="17"/>
    </row>
    <row r="960" spans="1:34" ht="12.75">
      <c r="A960" s="71"/>
      <c r="B960" s="53" t="s">
        <v>977</v>
      </c>
      <c r="C960" s="54" t="s">
        <v>793</v>
      </c>
      <c r="D960" s="54"/>
      <c r="E960" s="54"/>
      <c r="F960" s="55"/>
      <c r="G960" s="56"/>
      <c r="H960" s="55"/>
      <c r="M960" s="4"/>
      <c r="O960" s="55"/>
      <c r="P960" s="56"/>
      <c r="Q960" s="55"/>
      <c r="Y960" s="217"/>
      <c r="Z960" s="217"/>
      <c r="AA960" s="46"/>
      <c r="AB960" s="17"/>
      <c r="AC960" s="17"/>
      <c r="AD960" s="217"/>
      <c r="AE960" s="217"/>
      <c r="AF960" s="46"/>
      <c r="AG960" s="17"/>
      <c r="AH960" s="17"/>
    </row>
    <row r="961" spans="2:34" ht="12.75">
      <c r="B961" s="16" t="s">
        <v>1142</v>
      </c>
      <c r="C961" t="s">
        <v>794</v>
      </c>
      <c r="F961" s="187">
        <v>0</v>
      </c>
      <c r="H961" s="187">
        <v>0</v>
      </c>
      <c r="M961" s="4"/>
      <c r="O961" s="187">
        <v>0</v>
      </c>
      <c r="Q961" s="187">
        <v>0</v>
      </c>
      <c r="Y961" s="208"/>
      <c r="Z961" s="208"/>
      <c r="AA961" s="46"/>
      <c r="AB961" s="17"/>
      <c r="AC961" s="17"/>
      <c r="AD961" s="208"/>
      <c r="AE961" s="208"/>
      <c r="AF961" s="46"/>
      <c r="AG961" s="17"/>
      <c r="AH961" s="17"/>
    </row>
    <row r="962" spans="3:34" ht="12.75">
      <c r="C962" s="1" t="s">
        <v>795</v>
      </c>
      <c r="G962" s="57">
        <f>SUM(F957:F961)</f>
        <v>2749000</v>
      </c>
      <c r="I962" s="57">
        <f>SUM(H957:H961)</f>
        <v>119800</v>
      </c>
      <c r="M962" s="4"/>
      <c r="P962" s="57">
        <f>SUM(O957:O961)</f>
        <v>2563000</v>
      </c>
      <c r="R962" s="57">
        <f>SUM(Q957:Q961)</f>
        <v>105800</v>
      </c>
      <c r="Y962" s="208"/>
      <c r="Z962" s="208"/>
      <c r="AA962" s="46"/>
      <c r="AB962" s="17"/>
      <c r="AC962" s="17"/>
      <c r="AD962" s="208"/>
      <c r="AE962" s="208"/>
      <c r="AF962" s="46"/>
      <c r="AG962" s="17"/>
      <c r="AH962" s="17"/>
    </row>
    <row r="963" spans="1:34" ht="12.75">
      <c r="A963" s="8">
        <v>155</v>
      </c>
      <c r="C963" t="s">
        <v>796</v>
      </c>
      <c r="M963" s="4"/>
      <c r="Y963" s="208"/>
      <c r="Z963" s="208"/>
      <c r="AA963" s="46"/>
      <c r="AB963" s="17"/>
      <c r="AC963" s="17"/>
      <c r="AD963" s="208"/>
      <c r="AE963" s="208"/>
      <c r="AF963" s="46"/>
      <c r="AG963" s="17"/>
      <c r="AH963" s="17"/>
    </row>
    <row r="964" spans="2:34" ht="12.75">
      <c r="B964" s="16" t="s">
        <v>1135</v>
      </c>
      <c r="D964" t="s">
        <v>797</v>
      </c>
      <c r="F964" s="6">
        <f>O964+Y964</f>
        <v>7247000</v>
      </c>
      <c r="H964" s="6">
        <f>Q964+Z964</f>
        <v>996000</v>
      </c>
      <c r="M964" s="4"/>
      <c r="O964" s="6">
        <v>5626000</v>
      </c>
      <c r="Q964" s="6">
        <v>785000</v>
      </c>
      <c r="Y964" s="208">
        <v>1621000</v>
      </c>
      <c r="Z964" s="208">
        <v>211000</v>
      </c>
      <c r="AA964" s="46"/>
      <c r="AB964" s="17"/>
      <c r="AC964" s="17"/>
      <c r="AD964" s="275">
        <v>0</v>
      </c>
      <c r="AE964" s="275">
        <v>0</v>
      </c>
      <c r="AF964" s="46"/>
      <c r="AG964" s="17"/>
      <c r="AH964" s="17"/>
    </row>
    <row r="965" spans="2:34" ht="12.75">
      <c r="B965" s="16" t="s">
        <v>1141</v>
      </c>
      <c r="D965" t="s">
        <v>798</v>
      </c>
      <c r="F965" s="6">
        <v>124000</v>
      </c>
      <c r="H965" s="6">
        <v>11000</v>
      </c>
      <c r="M965" s="4"/>
      <c r="O965" s="6">
        <v>124000</v>
      </c>
      <c r="Q965" s="6">
        <v>11000</v>
      </c>
      <c r="Y965" s="208"/>
      <c r="Z965" s="208"/>
      <c r="AA965" s="46"/>
      <c r="AB965" s="17"/>
      <c r="AC965" s="17"/>
      <c r="AD965" s="275"/>
      <c r="AE965" s="275"/>
      <c r="AF965" s="46"/>
      <c r="AG965" s="17"/>
      <c r="AH965" s="17"/>
    </row>
    <row r="966" spans="2:34" ht="12.75">
      <c r="B966" s="16" t="s">
        <v>965</v>
      </c>
      <c r="D966" t="s">
        <v>799</v>
      </c>
      <c r="F966" s="6">
        <v>57000</v>
      </c>
      <c r="H966" s="6">
        <v>3500</v>
      </c>
      <c r="M966" s="4"/>
      <c r="O966" s="6">
        <v>57000</v>
      </c>
      <c r="Q966" s="6">
        <v>3500</v>
      </c>
      <c r="Y966" s="208"/>
      <c r="Z966" s="208"/>
      <c r="AA966" s="46"/>
      <c r="AB966" s="17"/>
      <c r="AC966" s="17"/>
      <c r="AD966" s="275"/>
      <c r="AE966" s="275"/>
      <c r="AF966" s="46"/>
      <c r="AG966" s="17"/>
      <c r="AH966" s="17"/>
    </row>
    <row r="967" spans="2:34" ht="12.75">
      <c r="B967" s="16" t="s">
        <v>966</v>
      </c>
      <c r="D967" t="s">
        <v>800</v>
      </c>
      <c r="F967" s="6">
        <v>64000</v>
      </c>
      <c r="H967" s="6">
        <v>2200</v>
      </c>
      <c r="M967" s="4"/>
      <c r="O967" s="6">
        <v>64000</v>
      </c>
      <c r="Q967" s="6">
        <v>2200</v>
      </c>
      <c r="Y967" s="208"/>
      <c r="Z967" s="208"/>
      <c r="AA967" s="46"/>
      <c r="AB967" s="17"/>
      <c r="AC967" s="17"/>
      <c r="AD967" s="275"/>
      <c r="AE967" s="275"/>
      <c r="AF967" s="46"/>
      <c r="AG967" s="17"/>
      <c r="AH967" s="17"/>
    </row>
    <row r="968" spans="3:34" ht="12.75">
      <c r="C968" t="s">
        <v>801</v>
      </c>
      <c r="M968" s="4"/>
      <c r="Y968" s="208"/>
      <c r="Z968" s="208"/>
      <c r="AA968" s="46"/>
      <c r="AB968" s="17"/>
      <c r="AC968" s="17"/>
      <c r="AD968" s="208"/>
      <c r="AE968" s="208"/>
      <c r="AF968" s="46"/>
      <c r="AG968" s="17"/>
      <c r="AH968" s="17"/>
    </row>
    <row r="969" spans="2:34" ht="12.75">
      <c r="B969" s="16" t="s">
        <v>976</v>
      </c>
      <c r="D969" t="s">
        <v>802</v>
      </c>
      <c r="F969" s="6">
        <v>208000</v>
      </c>
      <c r="H969" s="6">
        <v>4700</v>
      </c>
      <c r="M969" s="4"/>
      <c r="O969" s="6">
        <v>208000</v>
      </c>
      <c r="Q969" s="6">
        <v>4700</v>
      </c>
      <c r="Y969" s="208"/>
      <c r="Z969" s="208"/>
      <c r="AA969" s="46"/>
      <c r="AB969" s="17"/>
      <c r="AC969" s="17"/>
      <c r="AD969" s="208"/>
      <c r="AE969" s="208"/>
      <c r="AF969" s="46"/>
      <c r="AG969" s="17"/>
      <c r="AH969" s="17"/>
    </row>
    <row r="970" spans="2:34" ht="12.75">
      <c r="B970" s="16" t="s">
        <v>977</v>
      </c>
      <c r="D970" t="s">
        <v>803</v>
      </c>
      <c r="F970" s="6">
        <v>19000</v>
      </c>
      <c r="H970" s="6">
        <v>400</v>
      </c>
      <c r="M970" s="4"/>
      <c r="O970" s="6">
        <v>19000</v>
      </c>
      <c r="Q970" s="6">
        <v>400</v>
      </c>
      <c r="Y970" s="208"/>
      <c r="Z970" s="208"/>
      <c r="AA970" s="46"/>
      <c r="AB970" s="17"/>
      <c r="AC970" s="17"/>
      <c r="AD970" s="208"/>
      <c r="AE970" s="208"/>
      <c r="AF970" s="46"/>
      <c r="AG970" s="17"/>
      <c r="AH970" s="17"/>
    </row>
    <row r="971" spans="2:34" ht="12.75">
      <c r="B971" s="16" t="s">
        <v>218</v>
      </c>
      <c r="D971" t="s">
        <v>804</v>
      </c>
      <c r="F971" s="6">
        <v>4000</v>
      </c>
      <c r="H971" s="198">
        <v>0</v>
      </c>
      <c r="M971" s="4"/>
      <c r="O971" s="6">
        <v>4000</v>
      </c>
      <c r="Q971" s="198">
        <v>0</v>
      </c>
      <c r="Y971" s="208"/>
      <c r="Z971" s="208"/>
      <c r="AA971" s="46"/>
      <c r="AB971" s="17"/>
      <c r="AC971" s="17"/>
      <c r="AD971" s="208"/>
      <c r="AE971" s="208"/>
      <c r="AF971" s="46"/>
      <c r="AG971" s="17"/>
      <c r="AH971" s="17"/>
    </row>
    <row r="972" spans="2:34" ht="12.75">
      <c r="B972" s="16" t="s">
        <v>1002</v>
      </c>
      <c r="C972" t="s">
        <v>1001</v>
      </c>
      <c r="F972" s="6">
        <v>3480000</v>
      </c>
      <c r="H972" s="6">
        <v>260000</v>
      </c>
      <c r="M972" s="4"/>
      <c r="O972" s="6">
        <v>3480000</v>
      </c>
      <c r="Q972" s="6">
        <v>260000</v>
      </c>
      <c r="Y972" s="208"/>
      <c r="Z972" s="208"/>
      <c r="AA972" s="46"/>
      <c r="AB972" s="17"/>
      <c r="AC972" s="17"/>
      <c r="AD972" s="208"/>
      <c r="AE972" s="208"/>
      <c r="AF972" s="46"/>
      <c r="AG972" s="17"/>
      <c r="AH972" s="17"/>
    </row>
    <row r="973" spans="1:34" ht="12.75">
      <c r="A973" s="71"/>
      <c r="B973" s="53"/>
      <c r="C973" s="54"/>
      <c r="D973" s="54" t="s">
        <v>805</v>
      </c>
      <c r="E973" s="54"/>
      <c r="F973" s="54"/>
      <c r="G973" s="56"/>
      <c r="H973" s="54"/>
      <c r="M973" s="4"/>
      <c r="O973" s="54"/>
      <c r="P973" s="56"/>
      <c r="Q973" s="54"/>
      <c r="Y973" s="220"/>
      <c r="Z973" s="220"/>
      <c r="AA973" s="46"/>
      <c r="AB973" s="17"/>
      <c r="AC973" s="17"/>
      <c r="AD973" s="220"/>
      <c r="AE973" s="220"/>
      <c r="AF973" s="46"/>
      <c r="AG973" s="17"/>
      <c r="AH973" s="17"/>
    </row>
    <row r="974" spans="1:34" ht="12.75">
      <c r="A974" s="71"/>
      <c r="B974" s="53" t="s">
        <v>807</v>
      </c>
      <c r="C974" s="54"/>
      <c r="D974" s="54"/>
      <c r="E974" s="54" t="s">
        <v>797</v>
      </c>
      <c r="F974" s="55"/>
      <c r="G974" s="56"/>
      <c r="H974" s="55"/>
      <c r="M974" s="4"/>
      <c r="O974" s="55"/>
      <c r="P974" s="56"/>
      <c r="Q974" s="55"/>
      <c r="Y974" s="217"/>
      <c r="Z974" s="217"/>
      <c r="AA974" s="46"/>
      <c r="AB974" s="17"/>
      <c r="AC974" s="17"/>
      <c r="AD974" s="217"/>
      <c r="AE974" s="217"/>
      <c r="AF974" s="46"/>
      <c r="AG974" s="17"/>
      <c r="AH974" s="17"/>
    </row>
    <row r="975" spans="1:34" ht="12.75">
      <c r="A975" s="71"/>
      <c r="B975" s="53" t="s">
        <v>808</v>
      </c>
      <c r="C975" s="54"/>
      <c r="D975" s="54"/>
      <c r="E975" s="54" t="s">
        <v>798</v>
      </c>
      <c r="F975" s="55"/>
      <c r="G975" s="56"/>
      <c r="H975" s="55"/>
      <c r="M975" s="4"/>
      <c r="O975" s="55"/>
      <c r="P975" s="56"/>
      <c r="Q975" s="55"/>
      <c r="Y975" s="217"/>
      <c r="Z975" s="217"/>
      <c r="AA975" s="46"/>
      <c r="AB975" s="17"/>
      <c r="AC975" s="17"/>
      <c r="AD975" s="217"/>
      <c r="AE975" s="217"/>
      <c r="AF975" s="46"/>
      <c r="AG975" s="17"/>
      <c r="AH975" s="17"/>
    </row>
    <row r="976" spans="1:34" ht="12.75">
      <c r="A976" s="71"/>
      <c r="B976" s="53" t="s">
        <v>809</v>
      </c>
      <c r="C976" s="54"/>
      <c r="D976" s="54"/>
      <c r="E976" s="54" t="s">
        <v>799</v>
      </c>
      <c r="F976" s="55"/>
      <c r="G976" s="56"/>
      <c r="H976" s="55"/>
      <c r="M976" s="4"/>
      <c r="O976" s="55"/>
      <c r="P976" s="56"/>
      <c r="Q976" s="55"/>
      <c r="Y976" s="217"/>
      <c r="Z976" s="217"/>
      <c r="AA976" s="46"/>
      <c r="AB976" s="17"/>
      <c r="AC976" s="17"/>
      <c r="AD976" s="217"/>
      <c r="AE976" s="217"/>
      <c r="AF976" s="46"/>
      <c r="AG976" s="17"/>
      <c r="AH976" s="17"/>
    </row>
    <row r="977" spans="1:34" ht="12.75">
      <c r="A977" s="71"/>
      <c r="B977" s="53" t="s">
        <v>810</v>
      </c>
      <c r="C977" s="54"/>
      <c r="D977" s="54"/>
      <c r="E977" s="54" t="s">
        <v>800</v>
      </c>
      <c r="F977" s="55"/>
      <c r="G977" s="56"/>
      <c r="H977" s="55"/>
      <c r="M977" s="4"/>
      <c r="O977" s="55"/>
      <c r="P977" s="56"/>
      <c r="Q977" s="55"/>
      <c r="Y977" s="217"/>
      <c r="Z977" s="217"/>
      <c r="AA977" s="46"/>
      <c r="AB977" s="17"/>
      <c r="AC977" s="17"/>
      <c r="AD977" s="217"/>
      <c r="AE977" s="217"/>
      <c r="AF977" s="46"/>
      <c r="AG977" s="17"/>
      <c r="AH977" s="17"/>
    </row>
    <row r="978" spans="1:34" ht="12.75">
      <c r="A978" s="71"/>
      <c r="B978" s="53"/>
      <c r="C978" s="54"/>
      <c r="D978" s="54" t="s">
        <v>806</v>
      </c>
      <c r="E978" s="54"/>
      <c r="F978" s="55"/>
      <c r="G978" s="56"/>
      <c r="H978" s="55"/>
      <c r="M978" s="4"/>
      <c r="O978" s="55"/>
      <c r="P978" s="56"/>
      <c r="Q978" s="55"/>
      <c r="Y978" s="217"/>
      <c r="Z978" s="217"/>
      <c r="AA978" s="46"/>
      <c r="AB978" s="17"/>
      <c r="AC978" s="17"/>
      <c r="AD978" s="217"/>
      <c r="AE978" s="217"/>
      <c r="AF978" s="46"/>
      <c r="AG978" s="17"/>
      <c r="AH978" s="17"/>
    </row>
    <row r="979" spans="1:34" ht="12.75">
      <c r="A979" s="71"/>
      <c r="B979" s="53" t="s">
        <v>2177</v>
      </c>
      <c r="C979" s="54"/>
      <c r="D979" s="54"/>
      <c r="E979" s="54" t="s">
        <v>802</v>
      </c>
      <c r="F979" s="55"/>
      <c r="G979" s="56"/>
      <c r="H979" s="55"/>
      <c r="M979" s="4"/>
      <c r="O979" s="55"/>
      <c r="P979" s="56"/>
      <c r="Q979" s="55"/>
      <c r="Y979" s="217"/>
      <c r="Z979" s="217"/>
      <c r="AA979" s="46"/>
      <c r="AB979" s="17"/>
      <c r="AC979" s="17"/>
      <c r="AD979" s="217"/>
      <c r="AE979" s="217"/>
      <c r="AF979" s="46"/>
      <c r="AG979" s="17"/>
      <c r="AH979" s="17"/>
    </row>
    <row r="980" spans="1:34" ht="12.75">
      <c r="A980" s="71"/>
      <c r="B980" s="53" t="s">
        <v>2178</v>
      </c>
      <c r="C980" s="54"/>
      <c r="D980" s="54"/>
      <c r="E980" s="54" t="s">
        <v>803</v>
      </c>
      <c r="F980" s="55"/>
      <c r="G980" s="56"/>
      <c r="H980" s="55"/>
      <c r="M980" s="4"/>
      <c r="O980" s="55"/>
      <c r="P980" s="56"/>
      <c r="Q980" s="55"/>
      <c r="Y980" s="217"/>
      <c r="Z980" s="217"/>
      <c r="AA980" s="46"/>
      <c r="AB980" s="17"/>
      <c r="AC980" s="17"/>
      <c r="AD980" s="217"/>
      <c r="AE980" s="217"/>
      <c r="AF980" s="46"/>
      <c r="AG980" s="17"/>
      <c r="AH980" s="17"/>
    </row>
    <row r="981" spans="1:34" ht="12.75">
      <c r="A981" s="71"/>
      <c r="B981" s="53" t="s">
        <v>811</v>
      </c>
      <c r="C981" s="54"/>
      <c r="D981" s="54"/>
      <c r="E981" s="54" t="s">
        <v>804</v>
      </c>
      <c r="F981" s="55"/>
      <c r="G981" s="56"/>
      <c r="H981" s="55"/>
      <c r="M981" s="4"/>
      <c r="O981" s="55"/>
      <c r="P981" s="56"/>
      <c r="Q981" s="55"/>
      <c r="Y981" s="217"/>
      <c r="Z981" s="217"/>
      <c r="AA981" s="46"/>
      <c r="AB981" s="17"/>
      <c r="AC981" s="17"/>
      <c r="AD981" s="217"/>
      <c r="AE981" s="217"/>
      <c r="AF981" s="46"/>
      <c r="AG981" s="17"/>
      <c r="AH981" s="17"/>
    </row>
    <row r="982" spans="3:34" ht="12.75">
      <c r="C982" s="1" t="s">
        <v>812</v>
      </c>
      <c r="G982" s="57">
        <f>SUM(F964:F981)</f>
        <v>11203000</v>
      </c>
      <c r="I982" s="57">
        <f>SUM(H964:H981)</f>
        <v>1277800</v>
      </c>
      <c r="M982" s="4"/>
      <c r="P982" s="57">
        <f>SUM(O964:O981)</f>
        <v>9582000</v>
      </c>
      <c r="R982" s="57">
        <f>SUM(Q964:Q981)</f>
        <v>1066800</v>
      </c>
      <c r="Y982" s="208"/>
      <c r="Z982" s="208"/>
      <c r="AA982" s="46"/>
      <c r="AB982" s="17"/>
      <c r="AC982" s="17"/>
      <c r="AD982" s="208"/>
      <c r="AE982" s="208"/>
      <c r="AF982" s="46"/>
      <c r="AG982" s="17"/>
      <c r="AH982" s="17"/>
    </row>
    <row r="983" spans="1:34" ht="12.75">
      <c r="A983" s="8">
        <v>156</v>
      </c>
      <c r="C983" t="s">
        <v>813</v>
      </c>
      <c r="M983" s="4"/>
      <c r="Y983" s="208"/>
      <c r="Z983" s="208"/>
      <c r="AA983" s="46"/>
      <c r="AB983" s="17"/>
      <c r="AC983" s="17"/>
      <c r="AD983" s="208"/>
      <c r="AE983" s="208"/>
      <c r="AF983" s="46"/>
      <c r="AG983" s="17"/>
      <c r="AH983" s="17"/>
    </row>
    <row r="984" spans="2:34" ht="12.75">
      <c r="B984" s="16" t="s">
        <v>1003</v>
      </c>
      <c r="D984" t="s">
        <v>1004</v>
      </c>
      <c r="F984" s="6">
        <f>O984+Y984</f>
        <v>3565000</v>
      </c>
      <c r="H984" s="6">
        <f>Q984+Z984</f>
        <v>293000</v>
      </c>
      <c r="M984" s="4"/>
      <c r="O984" s="6">
        <v>2632000</v>
      </c>
      <c r="Q984" s="6">
        <v>193000</v>
      </c>
      <c r="Y984" s="208">
        <v>933000</v>
      </c>
      <c r="Z984" s="208">
        <v>100000</v>
      </c>
      <c r="AA984" s="46"/>
      <c r="AB984" s="17"/>
      <c r="AC984" s="17"/>
      <c r="AD984" s="208"/>
      <c r="AE984" s="208"/>
      <c r="AF984" s="46"/>
      <c r="AG984" s="17"/>
      <c r="AH984" s="17"/>
    </row>
    <row r="985" spans="1:34" ht="12.75">
      <c r="A985" s="71"/>
      <c r="B985" s="53" t="s">
        <v>1073</v>
      </c>
      <c r="C985" s="54"/>
      <c r="D985" s="54" t="s">
        <v>814</v>
      </c>
      <c r="E985" s="54"/>
      <c r="F985" s="55"/>
      <c r="G985" s="56"/>
      <c r="H985" s="55"/>
      <c r="M985" s="4"/>
      <c r="O985" s="55"/>
      <c r="P985" s="56"/>
      <c r="Q985" s="55"/>
      <c r="Y985" s="217"/>
      <c r="Z985" s="217"/>
      <c r="AA985" s="46"/>
      <c r="AB985" s="17"/>
      <c r="AC985" s="17"/>
      <c r="AD985" s="217"/>
      <c r="AE985" s="217"/>
      <c r="AF985" s="46"/>
      <c r="AG985" s="17"/>
      <c r="AH985" s="17"/>
    </row>
    <row r="986" spans="1:34" ht="12.75">
      <c r="A986" s="71"/>
      <c r="B986" s="53" t="s">
        <v>141</v>
      </c>
      <c r="C986" s="54" t="s">
        <v>815</v>
      </c>
      <c r="D986" s="54"/>
      <c r="E986" s="54"/>
      <c r="F986" s="55"/>
      <c r="G986" s="56"/>
      <c r="H986" s="55"/>
      <c r="M986" s="4"/>
      <c r="O986" s="55"/>
      <c r="P986" s="56"/>
      <c r="Q986" s="55"/>
      <c r="Y986" s="217"/>
      <c r="Z986" s="217"/>
      <c r="AA986" s="46"/>
      <c r="AB986" s="17"/>
      <c r="AC986" s="17"/>
      <c r="AD986" s="217"/>
      <c r="AE986" s="217"/>
      <c r="AF986" s="46"/>
      <c r="AG986" s="17"/>
      <c r="AH986" s="17"/>
    </row>
    <row r="987" spans="2:34" ht="12.75">
      <c r="B987" s="16" t="s">
        <v>1141</v>
      </c>
      <c r="C987" t="s">
        <v>1071</v>
      </c>
      <c r="F987" s="6">
        <f>O987+Y987+AD987</f>
        <v>32842000</v>
      </c>
      <c r="H987" s="6">
        <f>Q987+Z987+AE987</f>
        <v>4015300</v>
      </c>
      <c r="M987" s="4"/>
      <c r="O987" s="6">
        <v>19430000</v>
      </c>
      <c r="Q987" s="6">
        <v>2070000</v>
      </c>
      <c r="Y987" s="208">
        <v>13409000</v>
      </c>
      <c r="Z987" s="208">
        <v>1945000</v>
      </c>
      <c r="AA987" s="46"/>
      <c r="AB987" s="17"/>
      <c r="AC987" s="17"/>
      <c r="AD987" s="208">
        <v>3000</v>
      </c>
      <c r="AE987" s="208">
        <v>300</v>
      </c>
      <c r="AF987" s="46"/>
      <c r="AG987" s="17"/>
      <c r="AH987" s="17"/>
    </row>
    <row r="988" spans="2:34" ht="12.75">
      <c r="B988" s="16" t="s">
        <v>1005</v>
      </c>
      <c r="C988" t="s">
        <v>1006</v>
      </c>
      <c r="F988" s="265">
        <f>SUM(O988:O994,Y988)</f>
        <v>6552000</v>
      </c>
      <c r="H988" s="265">
        <f>SUM(Q988:Q994,Z988)</f>
        <v>428500</v>
      </c>
      <c r="M988" s="4"/>
      <c r="O988" s="6">
        <v>238000</v>
      </c>
      <c r="Q988" s="6">
        <v>16000</v>
      </c>
      <c r="Y988" s="265">
        <v>899000</v>
      </c>
      <c r="Z988" s="265">
        <v>68000</v>
      </c>
      <c r="AA988" s="46"/>
      <c r="AB988" s="17"/>
      <c r="AC988" s="17"/>
      <c r="AD988" s="208"/>
      <c r="AE988" s="208"/>
      <c r="AF988" s="46"/>
      <c r="AG988" s="17"/>
      <c r="AH988" s="17"/>
    </row>
    <row r="989" spans="1:34" ht="12.75">
      <c r="A989" s="71"/>
      <c r="B989" s="53" t="s">
        <v>1073</v>
      </c>
      <c r="C989" s="54"/>
      <c r="D989" s="54"/>
      <c r="E989" s="54" t="s">
        <v>1072</v>
      </c>
      <c r="F989" s="265"/>
      <c r="G989" s="56"/>
      <c r="H989" s="265"/>
      <c r="M989" s="4"/>
      <c r="O989" s="55"/>
      <c r="P989" s="56"/>
      <c r="Q989" s="55"/>
      <c r="Y989" s="265"/>
      <c r="Z989" s="265"/>
      <c r="AA989" s="46"/>
      <c r="AB989" s="17"/>
      <c r="AC989" s="17"/>
      <c r="AD989" s="217"/>
      <c r="AE989" s="217"/>
      <c r="AF989" s="46"/>
      <c r="AG989" s="17"/>
      <c r="AH989" s="17"/>
    </row>
    <row r="990" spans="2:34" ht="12.75">
      <c r="B990" s="16" t="s">
        <v>1007</v>
      </c>
      <c r="D990" t="s">
        <v>1074</v>
      </c>
      <c r="F990" s="265"/>
      <c r="H990" s="265"/>
      <c r="M990" s="4"/>
      <c r="O990" s="6">
        <v>85000</v>
      </c>
      <c r="Q990" s="6">
        <v>4500</v>
      </c>
      <c r="Y990" s="265"/>
      <c r="Z990" s="265"/>
      <c r="AA990" s="46"/>
      <c r="AB990" s="17"/>
      <c r="AC990" s="17"/>
      <c r="AD990" s="208"/>
      <c r="AE990" s="208"/>
      <c r="AF990" s="46"/>
      <c r="AG990" s="17"/>
      <c r="AH990" s="17"/>
    </row>
    <row r="991" spans="1:34" ht="12.75">
      <c r="A991" s="71"/>
      <c r="B991" s="53" t="s">
        <v>1073</v>
      </c>
      <c r="C991" s="54"/>
      <c r="D991" s="54"/>
      <c r="E991" s="54" t="s">
        <v>1072</v>
      </c>
      <c r="F991" s="265"/>
      <c r="G991" s="56"/>
      <c r="H991" s="265"/>
      <c r="M991" s="4"/>
      <c r="O991" s="55"/>
      <c r="P991" s="56"/>
      <c r="Q991" s="55"/>
      <c r="Y991" s="265"/>
      <c r="Z991" s="265"/>
      <c r="AA991" s="46"/>
      <c r="AB991" s="17"/>
      <c r="AC991" s="17"/>
      <c r="AD991" s="217"/>
      <c r="AE991" s="217"/>
      <c r="AF991" s="46"/>
      <c r="AG991" s="17"/>
      <c r="AH991" s="17"/>
    </row>
    <row r="992" spans="2:34" ht="12.75">
      <c r="B992" s="16" t="s">
        <v>1119</v>
      </c>
      <c r="C992" t="s">
        <v>1110</v>
      </c>
      <c r="F992" s="265"/>
      <c r="H992" s="265"/>
      <c r="M992" s="4"/>
      <c r="O992" s="6">
        <v>4348000</v>
      </c>
      <c r="Q992" s="6">
        <v>276000</v>
      </c>
      <c r="Y992" s="265"/>
      <c r="Z992" s="265"/>
      <c r="AA992" s="46"/>
      <c r="AB992" s="17"/>
      <c r="AC992" s="17"/>
      <c r="AD992" s="208"/>
      <c r="AE992" s="208"/>
      <c r="AF992" s="46"/>
      <c r="AG992" s="17"/>
      <c r="AH992" s="17"/>
    </row>
    <row r="993" spans="2:34" ht="12.75">
      <c r="B993" s="16" t="s">
        <v>1120</v>
      </c>
      <c r="D993" t="s">
        <v>1111</v>
      </c>
      <c r="F993" s="265"/>
      <c r="H993" s="265"/>
      <c r="M993" s="4"/>
      <c r="O993" s="6">
        <v>982000</v>
      </c>
      <c r="Q993" s="6">
        <v>64000</v>
      </c>
      <c r="Y993" s="265"/>
      <c r="Z993" s="265"/>
      <c r="AA993" s="46"/>
      <c r="AB993" s="17"/>
      <c r="AC993" s="17"/>
      <c r="AD993" s="208"/>
      <c r="AE993" s="208"/>
      <c r="AF993" s="46"/>
      <c r="AG993" s="17"/>
      <c r="AH993" s="17"/>
    </row>
    <row r="994" spans="2:34" ht="12.75">
      <c r="B994" s="16" t="s">
        <v>1121</v>
      </c>
      <c r="C994" t="s">
        <v>1112</v>
      </c>
      <c r="F994" s="265"/>
      <c r="H994" s="265"/>
      <c r="M994" s="4"/>
      <c r="O994" s="187">
        <v>0</v>
      </c>
      <c r="Q994" s="187">
        <v>0</v>
      </c>
      <c r="Y994" s="265"/>
      <c r="Z994" s="265"/>
      <c r="AA994" s="46"/>
      <c r="AB994" s="17"/>
      <c r="AC994" s="17"/>
      <c r="AD994" s="208"/>
      <c r="AE994" s="208"/>
      <c r="AF994" s="46"/>
      <c r="AG994" s="17"/>
      <c r="AH994" s="17"/>
    </row>
    <row r="995" spans="2:34" ht="12.75">
      <c r="B995" s="16" t="s">
        <v>966</v>
      </c>
      <c r="C995" t="s">
        <v>1008</v>
      </c>
      <c r="F995" s="6">
        <v>275000</v>
      </c>
      <c r="H995" s="6">
        <v>6700</v>
      </c>
      <c r="M995" s="4"/>
      <c r="O995" s="6">
        <v>275000</v>
      </c>
      <c r="Q995" s="6">
        <v>6700</v>
      </c>
      <c r="Y995" s="208"/>
      <c r="Z995" s="208"/>
      <c r="AA995" s="46"/>
      <c r="AB995" s="17"/>
      <c r="AC995" s="17"/>
      <c r="AD995" s="208"/>
      <c r="AE995" s="208"/>
      <c r="AF995" s="46"/>
      <c r="AG995" s="17"/>
      <c r="AH995" s="17"/>
    </row>
    <row r="996" spans="1:34" ht="12.75">
      <c r="A996" s="71"/>
      <c r="B996" s="53" t="s">
        <v>1009</v>
      </c>
      <c r="C996" s="54"/>
      <c r="D996" s="54" t="s">
        <v>2255</v>
      </c>
      <c r="E996" s="54"/>
      <c r="F996" s="55"/>
      <c r="G996" s="56"/>
      <c r="H996" s="55"/>
      <c r="M996" s="4"/>
      <c r="O996" s="55"/>
      <c r="P996" s="56"/>
      <c r="Q996" s="55"/>
      <c r="Y996" s="217"/>
      <c r="Z996" s="217"/>
      <c r="AA996" s="46"/>
      <c r="AB996" s="17"/>
      <c r="AC996" s="17"/>
      <c r="AD996" s="217"/>
      <c r="AE996" s="217"/>
      <c r="AF996" s="46"/>
      <c r="AG996" s="17"/>
      <c r="AH996" s="17"/>
    </row>
    <row r="997" spans="3:34" ht="12.75">
      <c r="C997" t="s">
        <v>1113</v>
      </c>
      <c r="M997" s="4"/>
      <c r="Y997" s="208"/>
      <c r="Z997" s="208"/>
      <c r="AA997" s="46"/>
      <c r="AB997" s="17"/>
      <c r="AC997" s="17"/>
      <c r="AD997" s="208"/>
      <c r="AE997" s="208"/>
      <c r="AF997" s="46"/>
      <c r="AG997" s="17"/>
      <c r="AH997" s="17"/>
    </row>
    <row r="998" spans="2:34" ht="12.75">
      <c r="B998" s="16" t="s">
        <v>1010</v>
      </c>
      <c r="D998" t="s">
        <v>1011</v>
      </c>
      <c r="F998" s="6">
        <v>316000</v>
      </c>
      <c r="H998" s="6">
        <v>5500</v>
      </c>
      <c r="M998" s="4"/>
      <c r="O998" s="6">
        <v>316000</v>
      </c>
      <c r="Q998" s="6">
        <v>5500</v>
      </c>
      <c r="Y998" s="208"/>
      <c r="Z998" s="208"/>
      <c r="AA998" s="46"/>
      <c r="AB998" s="17"/>
      <c r="AC998" s="17"/>
      <c r="AD998" s="208"/>
      <c r="AE998" s="208"/>
      <c r="AF998" s="46"/>
      <c r="AG998" s="17"/>
      <c r="AH998" s="17"/>
    </row>
    <row r="999" spans="1:34" ht="12.75">
      <c r="A999" s="71"/>
      <c r="B999" s="53" t="s">
        <v>179</v>
      </c>
      <c r="C999" s="54"/>
      <c r="D999" s="54" t="s">
        <v>814</v>
      </c>
      <c r="E999" s="54"/>
      <c r="F999" s="55"/>
      <c r="G999" s="56"/>
      <c r="H999" s="55"/>
      <c r="M999" s="4"/>
      <c r="O999" s="55"/>
      <c r="P999" s="56"/>
      <c r="Q999" s="55"/>
      <c r="Y999" s="217"/>
      <c r="Z999" s="217"/>
      <c r="AA999" s="46"/>
      <c r="AB999" s="17"/>
      <c r="AC999" s="17"/>
      <c r="AD999" s="217"/>
      <c r="AE999" s="217"/>
      <c r="AF999" s="46"/>
      <c r="AG999" s="17"/>
      <c r="AH999" s="17"/>
    </row>
    <row r="1000" spans="2:34" ht="12.75">
      <c r="B1000" s="16" t="s">
        <v>587</v>
      </c>
      <c r="D1000" t="s">
        <v>2256</v>
      </c>
      <c r="F1000" s="6">
        <v>44000</v>
      </c>
      <c r="H1000" s="6">
        <v>500</v>
      </c>
      <c r="M1000" s="4"/>
      <c r="O1000" s="6">
        <v>44000</v>
      </c>
      <c r="Q1000" s="6">
        <v>500</v>
      </c>
      <c r="Y1000" s="208"/>
      <c r="Z1000" s="208"/>
      <c r="AA1000" s="46"/>
      <c r="AB1000" s="17"/>
      <c r="AC1000" s="17"/>
      <c r="AD1000" s="208"/>
      <c r="AE1000" s="208"/>
      <c r="AF1000" s="46"/>
      <c r="AG1000" s="17"/>
      <c r="AH1000" s="17"/>
    </row>
    <row r="1001" spans="2:34" ht="12.75">
      <c r="B1001" s="16" t="s">
        <v>588</v>
      </c>
      <c r="E1001" t="s">
        <v>1114</v>
      </c>
      <c r="F1001" s="6">
        <v>177000</v>
      </c>
      <c r="H1001" s="6">
        <v>2100</v>
      </c>
      <c r="M1001" s="4"/>
      <c r="O1001" s="6">
        <v>177000</v>
      </c>
      <c r="Q1001" s="6">
        <v>2100</v>
      </c>
      <c r="Y1001" s="208"/>
      <c r="Z1001" s="208"/>
      <c r="AA1001" s="46"/>
      <c r="AB1001" s="17"/>
      <c r="AC1001" s="17"/>
      <c r="AD1001" s="208"/>
      <c r="AE1001" s="208"/>
      <c r="AF1001" s="46"/>
      <c r="AG1001" s="17"/>
      <c r="AH1001" s="17"/>
    </row>
    <row r="1002" spans="3:34" ht="12.75">
      <c r="C1002" t="s">
        <v>1012</v>
      </c>
      <c r="M1002" s="4"/>
      <c r="Y1002" s="208"/>
      <c r="Z1002" s="208"/>
      <c r="AA1002" s="46"/>
      <c r="AB1002" s="17"/>
      <c r="AC1002" s="17"/>
      <c r="AD1002" s="208"/>
      <c r="AE1002" s="208"/>
      <c r="AF1002" s="46"/>
      <c r="AG1002" s="17"/>
      <c r="AH1002" s="17"/>
    </row>
    <row r="1003" spans="2:34" ht="12.75">
      <c r="B1003" s="16" t="s">
        <v>1013</v>
      </c>
      <c r="D1003" t="s">
        <v>1118</v>
      </c>
      <c r="F1003" s="6">
        <v>972000</v>
      </c>
      <c r="H1003" s="6">
        <v>14000</v>
      </c>
      <c r="M1003" s="4"/>
      <c r="O1003" s="6">
        <v>972000</v>
      </c>
      <c r="Q1003" s="6">
        <v>14000</v>
      </c>
      <c r="Y1003" s="208"/>
      <c r="Z1003" s="208"/>
      <c r="AA1003" s="46"/>
      <c r="AB1003" s="17"/>
      <c r="AC1003" s="17"/>
      <c r="AD1003" s="208"/>
      <c r="AE1003" s="208"/>
      <c r="AF1003" s="46"/>
      <c r="AG1003" s="17"/>
      <c r="AH1003" s="17"/>
    </row>
    <row r="1004" spans="1:34" ht="12.75">
      <c r="A1004" s="71"/>
      <c r="B1004" s="53" t="s">
        <v>1073</v>
      </c>
      <c r="C1004" s="54"/>
      <c r="D1004" s="54"/>
      <c r="E1004" s="54" t="s">
        <v>1072</v>
      </c>
      <c r="F1004" s="55"/>
      <c r="G1004" s="56"/>
      <c r="H1004" s="55"/>
      <c r="M1004" s="4"/>
      <c r="O1004" s="55"/>
      <c r="P1004" s="56"/>
      <c r="Q1004" s="55"/>
      <c r="Y1004" s="217"/>
      <c r="Z1004" s="217"/>
      <c r="AA1004" s="46"/>
      <c r="AB1004" s="17"/>
      <c r="AC1004" s="17"/>
      <c r="AD1004" s="217"/>
      <c r="AE1004" s="217"/>
      <c r="AF1004" s="46"/>
      <c r="AG1004" s="17"/>
      <c r="AH1004" s="17"/>
    </row>
    <row r="1005" spans="2:34" ht="12.75">
      <c r="B1005" s="16" t="s">
        <v>1014</v>
      </c>
      <c r="D1005" t="s">
        <v>804</v>
      </c>
      <c r="F1005" s="6">
        <v>559000</v>
      </c>
      <c r="H1005" s="6">
        <v>9100</v>
      </c>
      <c r="M1005" s="4"/>
      <c r="O1005" s="6">
        <v>559000</v>
      </c>
      <c r="Q1005" s="6">
        <v>9100</v>
      </c>
      <c r="Y1005" s="208"/>
      <c r="Z1005" s="208"/>
      <c r="AA1005" s="46"/>
      <c r="AB1005" s="17"/>
      <c r="AC1005" s="17"/>
      <c r="AD1005" s="208"/>
      <c r="AE1005" s="208"/>
      <c r="AF1005" s="46"/>
      <c r="AG1005" s="17"/>
      <c r="AH1005" s="17"/>
    </row>
    <row r="1006" spans="1:34" ht="12.75">
      <c r="A1006" s="71"/>
      <c r="B1006" s="53" t="s">
        <v>1073</v>
      </c>
      <c r="C1006" s="54"/>
      <c r="D1006" s="54"/>
      <c r="E1006" s="54" t="s">
        <v>1072</v>
      </c>
      <c r="F1006" s="55"/>
      <c r="G1006" s="56"/>
      <c r="H1006" s="55"/>
      <c r="M1006" s="4"/>
      <c r="O1006" s="55"/>
      <c r="P1006" s="56"/>
      <c r="Q1006" s="55"/>
      <c r="Y1006" s="217"/>
      <c r="Z1006" s="217"/>
      <c r="AA1006" s="46"/>
      <c r="AB1006" s="17"/>
      <c r="AC1006" s="17"/>
      <c r="AD1006" s="217"/>
      <c r="AE1006" s="217"/>
      <c r="AF1006" s="46"/>
      <c r="AG1006" s="17"/>
      <c r="AH1006" s="17"/>
    </row>
    <row r="1007" spans="2:34" ht="12.75">
      <c r="B1007" s="16">
        <v>3</v>
      </c>
      <c r="C1007" t="s">
        <v>589</v>
      </c>
      <c r="F1007" s="6">
        <v>121000</v>
      </c>
      <c r="H1007" s="6">
        <v>3900</v>
      </c>
      <c r="M1007" s="4"/>
      <c r="O1007" s="6">
        <v>121000</v>
      </c>
      <c r="Q1007" s="6">
        <v>3900</v>
      </c>
      <c r="Y1007" s="208"/>
      <c r="Z1007" s="208"/>
      <c r="AA1007" s="46"/>
      <c r="AB1007" s="17"/>
      <c r="AC1007" s="17"/>
      <c r="AD1007" s="208"/>
      <c r="AE1007" s="208"/>
      <c r="AF1007" s="46"/>
      <c r="AG1007" s="17"/>
      <c r="AH1007" s="17"/>
    </row>
    <row r="1008" spans="3:34" ht="12.75">
      <c r="C1008" s="1" t="s">
        <v>590</v>
      </c>
      <c r="G1008" s="57">
        <f>SUM(F984:F1007)</f>
        <v>45423000</v>
      </c>
      <c r="I1008" s="57">
        <f>SUM(H984:H1007)</f>
        <v>4778600</v>
      </c>
      <c r="M1008" s="4"/>
      <c r="P1008" s="57">
        <f>SUM(O984:O1007)</f>
        <v>30179000</v>
      </c>
      <c r="R1008" s="57">
        <f>SUM(Q984:Q1007)</f>
        <v>2665300</v>
      </c>
      <c r="Y1008" s="208"/>
      <c r="Z1008" s="208"/>
      <c r="AA1008" s="46"/>
      <c r="AB1008" s="17"/>
      <c r="AC1008" s="17"/>
      <c r="AD1008" s="208"/>
      <c r="AE1008" s="208"/>
      <c r="AF1008" s="46"/>
      <c r="AG1008" s="17"/>
      <c r="AH1008" s="17"/>
    </row>
    <row r="1009" spans="1:34" ht="12.75">
      <c r="A1009" s="8">
        <v>157</v>
      </c>
      <c r="B1009" s="16">
        <v>1</v>
      </c>
      <c r="C1009" t="s">
        <v>591</v>
      </c>
      <c r="F1009" s="6">
        <v>282000</v>
      </c>
      <c r="H1009" s="6">
        <v>1300</v>
      </c>
      <c r="M1009" s="4"/>
      <c r="O1009" s="6">
        <v>282000</v>
      </c>
      <c r="Q1009" s="6">
        <v>1300</v>
      </c>
      <c r="Y1009" s="208"/>
      <c r="Z1009" s="208"/>
      <c r="AA1009" s="46"/>
      <c r="AB1009" s="17"/>
      <c r="AC1009" s="17"/>
      <c r="AD1009" s="208"/>
      <c r="AE1009" s="208"/>
      <c r="AF1009" s="46"/>
      <c r="AG1009" s="17"/>
      <c r="AH1009" s="17"/>
    </row>
    <row r="1010" spans="2:34" ht="12.75">
      <c r="B1010" s="16">
        <v>2</v>
      </c>
      <c r="D1010" t="s">
        <v>592</v>
      </c>
      <c r="F1010" s="6">
        <v>198000</v>
      </c>
      <c r="H1010" s="6">
        <v>600</v>
      </c>
      <c r="M1010" s="4"/>
      <c r="O1010" s="6">
        <v>198000</v>
      </c>
      <c r="Q1010" s="6">
        <v>600</v>
      </c>
      <c r="Y1010" s="208"/>
      <c r="Z1010" s="208"/>
      <c r="AA1010" s="46"/>
      <c r="AB1010" s="17"/>
      <c r="AC1010" s="17"/>
      <c r="AD1010" s="208"/>
      <c r="AE1010" s="208"/>
      <c r="AF1010" s="46"/>
      <c r="AG1010" s="17"/>
      <c r="AH1010" s="17"/>
    </row>
    <row r="1011" spans="2:34" ht="12.75">
      <c r="B1011" s="16">
        <v>3</v>
      </c>
      <c r="D1011" t="s">
        <v>2124</v>
      </c>
      <c r="F1011" s="6">
        <v>158000</v>
      </c>
      <c r="H1011" s="6">
        <v>1000</v>
      </c>
      <c r="M1011" s="4"/>
      <c r="O1011" s="6">
        <v>158000</v>
      </c>
      <c r="Q1011" s="6">
        <v>1000</v>
      </c>
      <c r="Y1011" s="208"/>
      <c r="Z1011" s="208"/>
      <c r="AA1011" s="46"/>
      <c r="AB1011" s="17"/>
      <c r="AC1011" s="17"/>
      <c r="AD1011" s="208"/>
      <c r="AE1011" s="208"/>
      <c r="AF1011" s="46"/>
      <c r="AG1011" s="17"/>
      <c r="AH1011" s="17"/>
    </row>
    <row r="1012" spans="1:34" ht="12.75">
      <c r="A1012" s="8">
        <v>158</v>
      </c>
      <c r="B1012" s="16">
        <v>1</v>
      </c>
      <c r="C1012" t="s">
        <v>2125</v>
      </c>
      <c r="F1012" s="6">
        <v>2613000</v>
      </c>
      <c r="H1012" s="6">
        <v>48000</v>
      </c>
      <c r="M1012" s="4"/>
      <c r="O1012" s="6">
        <v>2613000</v>
      </c>
      <c r="Q1012" s="6">
        <v>48000</v>
      </c>
      <c r="Y1012" s="208"/>
      <c r="Z1012" s="208"/>
      <c r="AA1012" s="46"/>
      <c r="AB1012" s="17"/>
      <c r="AC1012" s="17"/>
      <c r="AD1012" s="208"/>
      <c r="AE1012" s="208"/>
      <c r="AF1012" s="46"/>
      <c r="AG1012" s="17"/>
      <c r="AH1012" s="17"/>
    </row>
    <row r="1013" spans="1:34" ht="12.75">
      <c r="A1013" s="71"/>
      <c r="B1013" s="53" t="s">
        <v>2128</v>
      </c>
      <c r="C1013" s="54" t="s">
        <v>2222</v>
      </c>
      <c r="D1013" s="54"/>
      <c r="E1013" s="54"/>
      <c r="F1013" s="55"/>
      <c r="G1013" s="56"/>
      <c r="H1013" s="55"/>
      <c r="M1013" s="4"/>
      <c r="O1013" s="55"/>
      <c r="P1013" s="56"/>
      <c r="Q1013" s="55"/>
      <c r="Y1013" s="217"/>
      <c r="Z1013" s="217"/>
      <c r="AA1013" s="46"/>
      <c r="AB1013" s="17"/>
      <c r="AC1013" s="17"/>
      <c r="AD1013" s="217"/>
      <c r="AE1013" s="217"/>
      <c r="AF1013" s="46"/>
      <c r="AG1013" s="17"/>
      <c r="AH1013" s="17"/>
    </row>
    <row r="1014" spans="2:34" ht="12.75">
      <c r="B1014" s="16">
        <v>2</v>
      </c>
      <c r="D1014" t="s">
        <v>2126</v>
      </c>
      <c r="F1014" s="6">
        <v>77000</v>
      </c>
      <c r="H1014" s="6">
        <v>200</v>
      </c>
      <c r="M1014" s="4"/>
      <c r="O1014" s="6">
        <v>77000</v>
      </c>
      <c r="Q1014" s="6">
        <v>200</v>
      </c>
      <c r="Y1014" s="208"/>
      <c r="Z1014" s="208"/>
      <c r="AA1014" s="46"/>
      <c r="AB1014" s="17"/>
      <c r="AC1014" s="17"/>
      <c r="AD1014" s="208"/>
      <c r="AE1014" s="208"/>
      <c r="AF1014" s="46"/>
      <c r="AG1014" s="17"/>
      <c r="AH1014" s="17"/>
    </row>
    <row r="1015" spans="2:34" ht="12.75">
      <c r="B1015" s="16">
        <v>3</v>
      </c>
      <c r="C1015" t="s">
        <v>2127</v>
      </c>
      <c r="F1015" s="6">
        <v>1000</v>
      </c>
      <c r="H1015" s="198">
        <v>0</v>
      </c>
      <c r="M1015" s="4"/>
      <c r="O1015" s="6">
        <v>1000</v>
      </c>
      <c r="Q1015" s="198">
        <v>0</v>
      </c>
      <c r="Y1015" s="208"/>
      <c r="Z1015" s="208"/>
      <c r="AA1015" s="46"/>
      <c r="AB1015" s="17"/>
      <c r="AC1015" s="17"/>
      <c r="AD1015" s="208"/>
      <c r="AE1015" s="208"/>
      <c r="AF1015" s="46"/>
      <c r="AG1015" s="17"/>
      <c r="AH1015" s="17"/>
    </row>
    <row r="1016" spans="1:34" ht="12.75" customHeight="1">
      <c r="A1016" s="175">
        <v>159</v>
      </c>
      <c r="B1016" s="176" t="s">
        <v>1216</v>
      </c>
      <c r="C1016" s="177" t="s">
        <v>2129</v>
      </c>
      <c r="D1016" s="177"/>
      <c r="E1016" s="177"/>
      <c r="F1016" s="173"/>
      <c r="G1016" s="178" t="s">
        <v>1015</v>
      </c>
      <c r="H1016" s="173"/>
      <c r="I1016" s="173"/>
      <c r="J1016" s="173"/>
      <c r="K1016" s="173"/>
      <c r="L1016" s="173"/>
      <c r="M1016" s="263"/>
      <c r="N1016" s="173"/>
      <c r="O1016" s="173"/>
      <c r="P1016" s="178" t="s">
        <v>1015</v>
      </c>
      <c r="Q1016" s="173"/>
      <c r="Y1016" s="221"/>
      <c r="Z1016" s="221"/>
      <c r="AA1016" s="46"/>
      <c r="AB1016" s="17"/>
      <c r="AC1016" s="17"/>
      <c r="AD1016" s="221"/>
      <c r="AE1016" s="221"/>
      <c r="AF1016" s="46"/>
      <c r="AG1016" s="17"/>
      <c r="AH1016" s="17"/>
    </row>
    <row r="1017" spans="1:34" ht="12.75">
      <c r="A1017" s="175"/>
      <c r="B1017" s="176" t="s">
        <v>1217</v>
      </c>
      <c r="C1017" s="177" t="s">
        <v>395</v>
      </c>
      <c r="D1017" s="177"/>
      <c r="E1017" s="177"/>
      <c r="F1017" s="173"/>
      <c r="G1017" s="174"/>
      <c r="H1017" s="173"/>
      <c r="I1017" s="173"/>
      <c r="J1017" s="173"/>
      <c r="K1017" s="173"/>
      <c r="L1017" s="173"/>
      <c r="M1017" s="263"/>
      <c r="N1017" s="173"/>
      <c r="O1017" s="173"/>
      <c r="P1017" s="174"/>
      <c r="Q1017" s="173"/>
      <c r="Y1017" s="221"/>
      <c r="Z1017" s="221"/>
      <c r="AA1017" s="46"/>
      <c r="AB1017" s="17"/>
      <c r="AC1017" s="17"/>
      <c r="AD1017" s="221"/>
      <c r="AE1017" s="221"/>
      <c r="AF1017" s="46"/>
      <c r="AG1017" s="17"/>
      <c r="AH1017" s="17"/>
    </row>
    <row r="1018" spans="1:34" ht="12.75">
      <c r="A1018" s="175"/>
      <c r="B1018" s="176" t="s">
        <v>1227</v>
      </c>
      <c r="C1018" s="177" t="s">
        <v>2130</v>
      </c>
      <c r="D1018" s="177"/>
      <c r="E1018" s="177"/>
      <c r="F1018" s="173"/>
      <c r="G1018" s="174"/>
      <c r="H1018" s="173"/>
      <c r="I1018" s="173"/>
      <c r="J1018" s="173"/>
      <c r="K1018" s="173"/>
      <c r="L1018" s="173"/>
      <c r="M1018" s="263"/>
      <c r="N1018" s="173"/>
      <c r="O1018" s="173"/>
      <c r="P1018" s="174"/>
      <c r="Q1018" s="173"/>
      <c r="Y1018" s="221"/>
      <c r="Z1018" s="221"/>
      <c r="AA1018" s="46"/>
      <c r="AB1018" s="17"/>
      <c r="AC1018" s="17"/>
      <c r="AD1018" s="221"/>
      <c r="AE1018" s="221"/>
      <c r="AF1018" s="46"/>
      <c r="AG1018" s="17"/>
      <c r="AH1018" s="17"/>
    </row>
    <row r="1019" spans="1:34" ht="12.75">
      <c r="A1019" s="8">
        <v>160</v>
      </c>
      <c r="B1019" s="16" t="s">
        <v>1135</v>
      </c>
      <c r="C1019" t="s">
        <v>2131</v>
      </c>
      <c r="F1019" s="6">
        <v>36000</v>
      </c>
      <c r="H1019" s="6">
        <v>2900</v>
      </c>
      <c r="M1019" s="4"/>
      <c r="O1019" s="6">
        <v>36000</v>
      </c>
      <c r="Q1019" s="6">
        <v>2900</v>
      </c>
      <c r="Y1019" s="208"/>
      <c r="Z1019" s="208"/>
      <c r="AA1019" s="46"/>
      <c r="AB1019" s="17"/>
      <c r="AC1019" s="17"/>
      <c r="AD1019" s="277">
        <v>0</v>
      </c>
      <c r="AE1019" s="277">
        <v>0</v>
      </c>
      <c r="AF1019" s="46"/>
      <c r="AG1019" s="17"/>
      <c r="AH1019" s="17"/>
    </row>
    <row r="1020" spans="2:34" ht="12.75">
      <c r="B1020" s="16" t="s">
        <v>1141</v>
      </c>
      <c r="C1020" t="s">
        <v>2132</v>
      </c>
      <c r="F1020" s="6">
        <v>2000</v>
      </c>
      <c r="H1020" s="6">
        <v>100</v>
      </c>
      <c r="M1020" s="4"/>
      <c r="O1020" s="6">
        <v>2000</v>
      </c>
      <c r="Q1020" s="6">
        <v>100</v>
      </c>
      <c r="Y1020" s="208"/>
      <c r="Z1020" s="208"/>
      <c r="AA1020" s="46"/>
      <c r="AB1020" s="17"/>
      <c r="AC1020" s="17"/>
      <c r="AD1020" s="275"/>
      <c r="AE1020" s="275"/>
      <c r="AF1020" s="46"/>
      <c r="AG1020" s="17"/>
      <c r="AH1020" s="17"/>
    </row>
    <row r="1021" spans="2:34" ht="12.75">
      <c r="B1021" s="16" t="s">
        <v>976</v>
      </c>
      <c r="C1021" t="s">
        <v>2133</v>
      </c>
      <c r="F1021" s="6">
        <v>1135000</v>
      </c>
      <c r="H1021" s="6">
        <v>134000</v>
      </c>
      <c r="M1021" s="4"/>
      <c r="O1021" s="6">
        <v>1135000</v>
      </c>
      <c r="Q1021" s="6">
        <v>134000</v>
      </c>
      <c r="Y1021" s="208"/>
      <c r="Z1021" s="208"/>
      <c r="AA1021" s="46"/>
      <c r="AB1021" s="17"/>
      <c r="AC1021" s="17"/>
      <c r="AD1021" s="275"/>
      <c r="AE1021" s="275"/>
      <c r="AF1021" s="46"/>
      <c r="AG1021" s="17"/>
      <c r="AH1021" s="17"/>
    </row>
    <row r="1022" spans="2:34" ht="12.75">
      <c r="B1022" s="16" t="s">
        <v>977</v>
      </c>
      <c r="C1022" t="s">
        <v>2134</v>
      </c>
      <c r="F1022" s="6">
        <v>99000</v>
      </c>
      <c r="H1022" s="6">
        <v>8900</v>
      </c>
      <c r="M1022" s="4"/>
      <c r="O1022" s="6">
        <v>99000</v>
      </c>
      <c r="Q1022" s="6">
        <v>8900</v>
      </c>
      <c r="Y1022" s="208"/>
      <c r="Z1022" s="208"/>
      <c r="AA1022" s="46"/>
      <c r="AB1022" s="17"/>
      <c r="AC1022" s="17"/>
      <c r="AD1022" s="275"/>
      <c r="AE1022" s="275"/>
      <c r="AF1022" s="46"/>
      <c r="AG1022" s="17"/>
      <c r="AH1022" s="17"/>
    </row>
    <row r="1023" spans="1:34" ht="12.75">
      <c r="A1023" s="8">
        <v>161</v>
      </c>
      <c r="B1023" s="16" t="s">
        <v>299</v>
      </c>
      <c r="C1023" t="s">
        <v>1478</v>
      </c>
      <c r="F1023" s="265">
        <f>SUM(O1023:O1025,Y1023)</f>
        <v>10637000</v>
      </c>
      <c r="H1023" s="265">
        <f>SUM(Q1023:Q1025,AA1023)</f>
        <v>475000</v>
      </c>
      <c r="M1023" s="4"/>
      <c r="O1023" s="6">
        <v>4051000</v>
      </c>
      <c r="Q1023" s="6">
        <v>137000</v>
      </c>
      <c r="Y1023" s="265">
        <v>812000</v>
      </c>
      <c r="Z1023" s="265">
        <v>36000</v>
      </c>
      <c r="AA1023" s="46"/>
      <c r="AB1023" s="17"/>
      <c r="AC1023" s="17"/>
      <c r="AD1023" s="275">
        <v>0</v>
      </c>
      <c r="AE1023" s="275">
        <v>0</v>
      </c>
      <c r="AF1023" s="46"/>
      <c r="AG1023" s="17"/>
      <c r="AH1023" s="17"/>
    </row>
    <row r="1024" spans="1:34" ht="12.75">
      <c r="A1024" s="71"/>
      <c r="B1024" s="53" t="s">
        <v>1141</v>
      </c>
      <c r="C1024" s="54"/>
      <c r="D1024" s="54" t="s">
        <v>2135</v>
      </c>
      <c r="E1024" s="54"/>
      <c r="F1024" s="265"/>
      <c r="G1024" s="56"/>
      <c r="H1024" s="265"/>
      <c r="M1024" s="4"/>
      <c r="O1024" s="55"/>
      <c r="P1024" s="56"/>
      <c r="Q1024" s="55"/>
      <c r="Y1024" s="265"/>
      <c r="Z1024" s="265"/>
      <c r="AA1024" s="46"/>
      <c r="AB1024" s="17"/>
      <c r="AC1024" s="17"/>
      <c r="AD1024" s="275"/>
      <c r="AE1024" s="275"/>
      <c r="AF1024" s="46"/>
      <c r="AG1024" s="17"/>
      <c r="AH1024" s="17"/>
    </row>
    <row r="1025" spans="2:34" ht="12.75">
      <c r="B1025" s="16">
        <v>2</v>
      </c>
      <c r="D1025" t="s">
        <v>2136</v>
      </c>
      <c r="F1025" s="265"/>
      <c r="H1025" s="265"/>
      <c r="M1025" s="4"/>
      <c r="O1025" s="6">
        <v>5774000</v>
      </c>
      <c r="Q1025" s="6">
        <v>338000</v>
      </c>
      <c r="Y1025" s="265"/>
      <c r="Z1025" s="265"/>
      <c r="AA1025" s="46"/>
      <c r="AB1025" s="17"/>
      <c r="AC1025" s="17"/>
      <c r="AD1025" s="275"/>
      <c r="AE1025" s="275"/>
      <c r="AF1025" s="46"/>
      <c r="AG1025" s="17"/>
      <c r="AH1025" s="17"/>
    </row>
    <row r="1026" spans="1:34" ht="12.75">
      <c r="A1026" s="8">
        <v>162</v>
      </c>
      <c r="B1026" s="16">
        <v>1</v>
      </c>
      <c r="C1026" t="s">
        <v>2137</v>
      </c>
      <c r="F1026" s="6">
        <v>0</v>
      </c>
      <c r="H1026" s="198">
        <v>0</v>
      </c>
      <c r="M1026" s="4"/>
      <c r="O1026" s="6">
        <v>0</v>
      </c>
      <c r="Q1026" s="198">
        <v>0</v>
      </c>
      <c r="Y1026" s="208"/>
      <c r="Z1026" s="208"/>
      <c r="AA1026" s="46"/>
      <c r="AB1026" s="17"/>
      <c r="AC1026" s="17"/>
      <c r="AD1026" s="208"/>
      <c r="AE1026" s="208"/>
      <c r="AF1026" s="46"/>
      <c r="AG1026" s="17"/>
      <c r="AH1026" s="17"/>
    </row>
    <row r="1027" spans="1:34" ht="12.75">
      <c r="A1027" s="71"/>
      <c r="B1027" s="53" t="s">
        <v>976</v>
      </c>
      <c r="C1027" s="54" t="s">
        <v>2138</v>
      </c>
      <c r="D1027" s="54"/>
      <c r="E1027" s="54"/>
      <c r="F1027" s="55"/>
      <c r="G1027" s="56"/>
      <c r="H1027" s="55"/>
      <c r="M1027" s="4"/>
      <c r="O1027" s="55"/>
      <c r="P1027" s="56"/>
      <c r="Q1027" s="55"/>
      <c r="Y1027" s="217"/>
      <c r="Z1027" s="217"/>
      <c r="AA1027" s="46"/>
      <c r="AB1027" s="17"/>
      <c r="AC1027" s="17"/>
      <c r="AD1027" s="217"/>
      <c r="AE1027" s="217"/>
      <c r="AF1027" s="46"/>
      <c r="AG1027" s="17"/>
      <c r="AH1027" s="17"/>
    </row>
    <row r="1028" spans="2:34" ht="12.75">
      <c r="B1028" s="16" t="s">
        <v>1837</v>
      </c>
      <c r="C1028" t="s">
        <v>1016</v>
      </c>
      <c r="F1028" s="6">
        <v>11000</v>
      </c>
      <c r="H1028" s="198">
        <v>0</v>
      </c>
      <c r="M1028" s="4"/>
      <c r="O1028" s="6">
        <v>11000</v>
      </c>
      <c r="Q1028" s="198">
        <v>0</v>
      </c>
      <c r="Y1028" s="208"/>
      <c r="Z1028" s="208"/>
      <c r="AA1028" s="46"/>
      <c r="AB1028" s="17"/>
      <c r="AC1028" s="17"/>
      <c r="AD1028" s="208"/>
      <c r="AE1028" s="208"/>
      <c r="AF1028" s="46"/>
      <c r="AG1028" s="17"/>
      <c r="AH1028" s="17"/>
    </row>
    <row r="1029" spans="2:34" ht="12.75">
      <c r="B1029" s="16">
        <v>3</v>
      </c>
      <c r="C1029" t="s">
        <v>2139</v>
      </c>
      <c r="F1029" s="6">
        <v>0</v>
      </c>
      <c r="H1029" s="198">
        <v>0</v>
      </c>
      <c r="M1029" s="4"/>
      <c r="O1029" s="6">
        <v>0</v>
      </c>
      <c r="Q1029" s="198">
        <v>0</v>
      </c>
      <c r="Y1029" s="208"/>
      <c r="Z1029" s="208"/>
      <c r="AA1029" s="46"/>
      <c r="AB1029" s="17"/>
      <c r="AC1029" s="17"/>
      <c r="AD1029" s="208"/>
      <c r="AE1029" s="208"/>
      <c r="AF1029" s="46"/>
      <c r="AG1029" s="17"/>
      <c r="AH1029" s="17"/>
    </row>
    <row r="1030" spans="1:34" ht="12.75">
      <c r="A1030" s="8">
        <v>163</v>
      </c>
      <c r="B1030" s="16">
        <v>1</v>
      </c>
      <c r="C1030" t="s">
        <v>2140</v>
      </c>
      <c r="F1030" s="6">
        <v>48000</v>
      </c>
      <c r="H1030" s="6">
        <v>1700</v>
      </c>
      <c r="M1030" s="4"/>
      <c r="O1030" s="6">
        <v>48000</v>
      </c>
      <c r="Q1030" s="6">
        <v>1700</v>
      </c>
      <c r="Y1030" s="208"/>
      <c r="Z1030" s="208"/>
      <c r="AA1030" s="46"/>
      <c r="AB1030" s="17"/>
      <c r="AC1030" s="17"/>
      <c r="AD1030" s="208"/>
      <c r="AE1030" s="208"/>
      <c r="AF1030" s="46"/>
      <c r="AG1030" s="17"/>
      <c r="AH1030" s="17"/>
    </row>
    <row r="1031" spans="2:34" ht="12.75">
      <c r="B1031" s="16">
        <v>2</v>
      </c>
      <c r="D1031" t="s">
        <v>1017</v>
      </c>
      <c r="F1031" s="6">
        <v>6000</v>
      </c>
      <c r="H1031" s="6">
        <v>100</v>
      </c>
      <c r="M1031" s="4"/>
      <c r="O1031" s="6">
        <v>6000</v>
      </c>
      <c r="Q1031" s="6">
        <v>100</v>
      </c>
      <c r="Y1031" s="208"/>
      <c r="Z1031" s="208"/>
      <c r="AA1031" s="46"/>
      <c r="AB1031" s="17"/>
      <c r="AC1031" s="17"/>
      <c r="AD1031" s="208"/>
      <c r="AE1031" s="208"/>
      <c r="AF1031" s="46"/>
      <c r="AG1031" s="17"/>
      <c r="AH1031" s="17"/>
    </row>
    <row r="1032" spans="2:34" ht="12.75">
      <c r="B1032" s="16">
        <v>3</v>
      </c>
      <c r="D1032" t="s">
        <v>2141</v>
      </c>
      <c r="F1032" s="6">
        <v>1000</v>
      </c>
      <c r="H1032" s="198">
        <v>0</v>
      </c>
      <c r="M1032" s="4"/>
      <c r="O1032" s="6">
        <v>1000</v>
      </c>
      <c r="Q1032" s="198">
        <v>0</v>
      </c>
      <c r="Y1032" s="208"/>
      <c r="Z1032" s="208"/>
      <c r="AA1032" s="46"/>
      <c r="AB1032" s="17"/>
      <c r="AC1032" s="17"/>
      <c r="AD1032" s="208"/>
      <c r="AE1032" s="208"/>
      <c r="AF1032" s="46"/>
      <c r="AG1032" s="17"/>
      <c r="AH1032" s="17"/>
    </row>
    <row r="1033" spans="1:34" ht="12.75">
      <c r="A1033" s="8">
        <v>164</v>
      </c>
      <c r="B1033" s="16" t="s">
        <v>1216</v>
      </c>
      <c r="C1033" t="s">
        <v>2142</v>
      </c>
      <c r="F1033" s="6">
        <v>12000</v>
      </c>
      <c r="H1033" s="6">
        <v>600</v>
      </c>
      <c r="M1033" s="4"/>
      <c r="O1033" s="6">
        <v>12000</v>
      </c>
      <c r="Q1033" s="6">
        <v>600</v>
      </c>
      <c r="Y1033" s="208"/>
      <c r="Z1033" s="208"/>
      <c r="AA1033" s="46"/>
      <c r="AB1033" s="17"/>
      <c r="AC1033" s="17"/>
      <c r="AD1033" s="208"/>
      <c r="AE1033" s="208"/>
      <c r="AF1033" s="46"/>
      <c r="AG1033" s="17"/>
      <c r="AH1033" s="17"/>
    </row>
    <row r="1034" spans="2:34" ht="12.75">
      <c r="B1034" s="16" t="s">
        <v>2144</v>
      </c>
      <c r="C1034" t="s">
        <v>1075</v>
      </c>
      <c r="F1034" s="6">
        <v>0</v>
      </c>
      <c r="H1034" s="198">
        <v>0</v>
      </c>
      <c r="M1034" s="4"/>
      <c r="O1034" s="6">
        <v>0</v>
      </c>
      <c r="Q1034" s="198">
        <v>0</v>
      </c>
      <c r="Y1034" s="208"/>
      <c r="Z1034" s="208"/>
      <c r="AA1034" s="46"/>
      <c r="AB1034" s="17"/>
      <c r="AC1034" s="17"/>
      <c r="AD1034" s="208"/>
      <c r="AE1034" s="208"/>
      <c r="AF1034" s="46"/>
      <c r="AG1034" s="17"/>
      <c r="AH1034" s="17"/>
    </row>
    <row r="1035" spans="2:34" ht="12.75">
      <c r="B1035" s="16" t="s">
        <v>1227</v>
      </c>
      <c r="C1035" t="s">
        <v>2143</v>
      </c>
      <c r="F1035" s="6">
        <v>5000</v>
      </c>
      <c r="H1035" s="6">
        <v>600</v>
      </c>
      <c r="M1035" s="4"/>
      <c r="O1035" s="6">
        <v>5000</v>
      </c>
      <c r="Q1035" s="6">
        <v>600</v>
      </c>
      <c r="Y1035" s="208"/>
      <c r="Z1035" s="208"/>
      <c r="AA1035" s="46"/>
      <c r="AB1035" s="17"/>
      <c r="AC1035" s="17"/>
      <c r="AD1035" s="208"/>
      <c r="AE1035" s="208"/>
      <c r="AF1035" s="46"/>
      <c r="AG1035" s="17"/>
      <c r="AH1035" s="17"/>
    </row>
    <row r="1036" spans="3:34" ht="12.75">
      <c r="C1036" s="1" t="s">
        <v>2145</v>
      </c>
      <c r="G1036" s="57">
        <f>SUM(F1009:F1035)</f>
        <v>15321000</v>
      </c>
      <c r="I1036" s="57">
        <f>SUM(H1009:H1035)</f>
        <v>675000</v>
      </c>
      <c r="M1036" s="4"/>
      <c r="P1036" s="57">
        <f>SUM(O1009:O1035)</f>
        <v>14509000</v>
      </c>
      <c r="R1036" s="57">
        <f>SUM(Q1009:Q1035)</f>
        <v>675000</v>
      </c>
      <c r="Y1036" s="208"/>
      <c r="Z1036" s="208"/>
      <c r="AA1036" s="46"/>
      <c r="AB1036" s="17"/>
      <c r="AC1036" s="17"/>
      <c r="AD1036" s="208"/>
      <c r="AE1036" s="208"/>
      <c r="AF1036" s="46"/>
      <c r="AG1036" s="17"/>
      <c r="AH1036" s="17"/>
    </row>
    <row r="1037" spans="1:34" ht="12.75">
      <c r="A1037" s="8">
        <v>165</v>
      </c>
      <c r="B1037" s="16" t="s">
        <v>1643</v>
      </c>
      <c r="C1037" t="s">
        <v>1076</v>
      </c>
      <c r="F1037" s="6">
        <v>75000</v>
      </c>
      <c r="H1037" s="6">
        <v>1400</v>
      </c>
      <c r="M1037" s="4"/>
      <c r="O1037" s="6">
        <v>75000</v>
      </c>
      <c r="Q1037" s="6">
        <v>1400</v>
      </c>
      <c r="Y1037" s="208"/>
      <c r="Z1037" s="208"/>
      <c r="AA1037" s="46"/>
      <c r="AB1037" s="17"/>
      <c r="AC1037" s="17"/>
      <c r="AD1037" s="208"/>
      <c r="AE1037" s="208"/>
      <c r="AF1037" s="46"/>
      <c r="AG1037" s="17"/>
      <c r="AH1037" s="17"/>
    </row>
    <row r="1038" spans="1:34" ht="12.75">
      <c r="A1038" s="71"/>
      <c r="B1038" s="53" t="s">
        <v>1217</v>
      </c>
      <c r="C1038" s="54" t="s">
        <v>2257</v>
      </c>
      <c r="D1038" s="54"/>
      <c r="E1038" s="54"/>
      <c r="F1038" s="55"/>
      <c r="G1038" s="56"/>
      <c r="H1038" s="55"/>
      <c r="M1038" s="4"/>
      <c r="O1038" s="55"/>
      <c r="P1038" s="56"/>
      <c r="Q1038" s="55"/>
      <c r="Y1038" s="217"/>
      <c r="Z1038" s="217"/>
      <c r="AA1038" s="46"/>
      <c r="AB1038" s="17"/>
      <c r="AC1038" s="17"/>
      <c r="AD1038" s="217"/>
      <c r="AE1038" s="217"/>
      <c r="AF1038" s="46"/>
      <c r="AG1038" s="17"/>
      <c r="AH1038" s="17"/>
    </row>
    <row r="1039" spans="1:34" ht="12.75">
      <c r="A1039" s="71"/>
      <c r="B1039" s="53" t="s">
        <v>1227</v>
      </c>
      <c r="C1039" s="54" t="s">
        <v>396</v>
      </c>
      <c r="D1039" s="54"/>
      <c r="E1039" s="54"/>
      <c r="F1039" s="55"/>
      <c r="G1039" s="56"/>
      <c r="H1039" s="55"/>
      <c r="M1039" s="4"/>
      <c r="O1039" s="55"/>
      <c r="P1039" s="56"/>
      <c r="Q1039" s="55"/>
      <c r="Y1039" s="217"/>
      <c r="Z1039" s="217"/>
      <c r="AA1039" s="46"/>
      <c r="AB1039" s="17"/>
      <c r="AC1039" s="17"/>
      <c r="AD1039" s="217"/>
      <c r="AE1039" s="217"/>
      <c r="AF1039" s="46"/>
      <c r="AG1039" s="17"/>
      <c r="AH1039" s="17"/>
    </row>
    <row r="1040" spans="1:34" ht="12.75">
      <c r="A1040" s="8">
        <v>166</v>
      </c>
      <c r="C1040" t="s">
        <v>2146</v>
      </c>
      <c r="F1040" s="6">
        <v>11000</v>
      </c>
      <c r="H1040" s="6">
        <v>200</v>
      </c>
      <c r="M1040" s="4"/>
      <c r="O1040" s="6">
        <v>11000</v>
      </c>
      <c r="Q1040" s="6">
        <v>200</v>
      </c>
      <c r="Y1040" s="208"/>
      <c r="Z1040" s="208"/>
      <c r="AA1040" s="46"/>
      <c r="AB1040" s="17"/>
      <c r="AC1040" s="17"/>
      <c r="AD1040" s="208"/>
      <c r="AE1040" s="208"/>
      <c r="AF1040" s="46"/>
      <c r="AG1040" s="17"/>
      <c r="AH1040" s="17"/>
    </row>
    <row r="1041" spans="1:34" ht="12.75">
      <c r="A1041" s="8">
        <v>167</v>
      </c>
      <c r="C1041" t="s">
        <v>1077</v>
      </c>
      <c r="M1041" s="4"/>
      <c r="Y1041" s="208"/>
      <c r="Z1041" s="208"/>
      <c r="AA1041" s="46"/>
      <c r="AB1041" s="17"/>
      <c r="AC1041" s="17"/>
      <c r="AD1041" s="208"/>
      <c r="AE1041" s="208"/>
      <c r="AF1041" s="46"/>
      <c r="AG1041" s="17"/>
      <c r="AH1041" s="17"/>
    </row>
    <row r="1042" spans="2:34" ht="12.75">
      <c r="B1042" s="16" t="s">
        <v>140</v>
      </c>
      <c r="D1042" t="s">
        <v>1078</v>
      </c>
      <c r="F1042" s="265">
        <f>SUM(O1042:O1048,Y1042)</f>
        <v>74953000</v>
      </c>
      <c r="H1042" s="265">
        <f>SUM(Q1042:Q1048,Z1042)</f>
        <v>4332700</v>
      </c>
      <c r="M1042" s="4"/>
      <c r="O1042" s="6">
        <v>18132000</v>
      </c>
      <c r="Q1042" s="6">
        <v>1094000</v>
      </c>
      <c r="Y1042" s="265">
        <v>56096000</v>
      </c>
      <c r="Z1042" s="265">
        <v>3187000</v>
      </c>
      <c r="AA1042" s="46"/>
      <c r="AB1042" s="17"/>
      <c r="AC1042" s="17"/>
      <c r="AD1042" s="275">
        <v>0</v>
      </c>
      <c r="AE1042" s="275">
        <v>0</v>
      </c>
      <c r="AF1042" s="46"/>
      <c r="AG1042" s="17"/>
      <c r="AH1042" s="17"/>
    </row>
    <row r="1043" spans="2:34" ht="12.75">
      <c r="B1043" s="16" t="s">
        <v>141</v>
      </c>
      <c r="D1043" t="s">
        <v>2147</v>
      </c>
      <c r="F1043" s="265"/>
      <c r="H1043" s="265"/>
      <c r="M1043" s="4"/>
      <c r="O1043" s="6">
        <v>428000</v>
      </c>
      <c r="Q1043" s="6">
        <v>31000</v>
      </c>
      <c r="Y1043" s="265"/>
      <c r="Z1043" s="265"/>
      <c r="AA1043" s="46"/>
      <c r="AB1043" s="17"/>
      <c r="AC1043" s="17"/>
      <c r="AD1043" s="275"/>
      <c r="AE1043" s="275"/>
      <c r="AF1043" s="46"/>
      <c r="AG1043" s="17"/>
      <c r="AH1043" s="17"/>
    </row>
    <row r="1044" spans="2:34" ht="12.75">
      <c r="B1044" s="16" t="s">
        <v>2062</v>
      </c>
      <c r="D1044" t="s">
        <v>2148</v>
      </c>
      <c r="F1044" s="265"/>
      <c r="H1044" s="265"/>
      <c r="M1044" s="4"/>
      <c r="O1044" s="6">
        <v>14000</v>
      </c>
      <c r="Q1044" s="6">
        <v>1300</v>
      </c>
      <c r="Y1044" s="265"/>
      <c r="Z1044" s="265"/>
      <c r="AA1044" s="46"/>
      <c r="AB1044" s="17"/>
      <c r="AC1044" s="17"/>
      <c r="AD1044" s="275"/>
      <c r="AE1044" s="275"/>
      <c r="AF1044" s="46"/>
      <c r="AG1044" s="17"/>
      <c r="AH1044" s="17"/>
    </row>
    <row r="1045" spans="2:34" ht="12.75">
      <c r="B1045" s="16" t="s">
        <v>2152</v>
      </c>
      <c r="D1045" t="s">
        <v>2165</v>
      </c>
      <c r="F1045" s="265"/>
      <c r="H1045" s="265"/>
      <c r="M1045" s="4"/>
      <c r="O1045" s="6">
        <v>32000</v>
      </c>
      <c r="Q1045" s="6">
        <v>2700</v>
      </c>
      <c r="Y1045" s="265"/>
      <c r="Z1045" s="265"/>
      <c r="AA1045" s="46"/>
      <c r="AB1045" s="17"/>
      <c r="AC1045" s="17"/>
      <c r="AD1045" s="275"/>
      <c r="AE1045" s="275"/>
      <c r="AF1045" s="46"/>
      <c r="AG1045" s="17"/>
      <c r="AH1045" s="17"/>
    </row>
    <row r="1046" spans="2:34" ht="12.75">
      <c r="B1046" s="16" t="s">
        <v>2153</v>
      </c>
      <c r="D1046" t="s">
        <v>2149</v>
      </c>
      <c r="F1046" s="265"/>
      <c r="H1046" s="265"/>
      <c r="M1046" s="4"/>
      <c r="O1046" s="6">
        <v>233000</v>
      </c>
      <c r="Q1046" s="6">
        <v>16000</v>
      </c>
      <c r="Y1046" s="265"/>
      <c r="Z1046" s="265"/>
      <c r="AA1046" s="46"/>
      <c r="AB1046" s="17"/>
      <c r="AC1046" s="17"/>
      <c r="AD1046" s="275"/>
      <c r="AE1046" s="275"/>
      <c r="AF1046" s="46"/>
      <c r="AG1046" s="17"/>
      <c r="AH1046" s="17"/>
    </row>
    <row r="1047" spans="2:34" ht="12.75">
      <c r="B1047" s="16" t="s">
        <v>2154</v>
      </c>
      <c r="D1047" t="s">
        <v>2150</v>
      </c>
      <c r="F1047" s="265"/>
      <c r="H1047" s="265"/>
      <c r="M1047" s="4"/>
      <c r="O1047" s="187">
        <v>0</v>
      </c>
      <c r="Q1047" s="187">
        <v>0</v>
      </c>
      <c r="Y1047" s="265"/>
      <c r="Z1047" s="265"/>
      <c r="AA1047" s="46"/>
      <c r="AB1047" s="17"/>
      <c r="AC1047" s="17"/>
      <c r="AD1047" s="275"/>
      <c r="AE1047" s="275"/>
      <c r="AF1047" s="46"/>
      <c r="AG1047" s="17"/>
      <c r="AH1047" s="17"/>
    </row>
    <row r="1048" spans="2:34" ht="12.75">
      <c r="B1048" s="16" t="s">
        <v>2155</v>
      </c>
      <c r="D1048" t="s">
        <v>2151</v>
      </c>
      <c r="F1048" s="265"/>
      <c r="H1048" s="265"/>
      <c r="M1048" s="4"/>
      <c r="O1048" s="6">
        <v>18000</v>
      </c>
      <c r="Q1048" s="6">
        <v>700</v>
      </c>
      <c r="Y1048" s="265"/>
      <c r="Z1048" s="265"/>
      <c r="AA1048" s="46"/>
      <c r="AB1048" s="17"/>
      <c r="AC1048" s="17"/>
      <c r="AD1048" s="275"/>
      <c r="AE1048" s="275"/>
      <c r="AF1048" s="46"/>
      <c r="AG1048" s="17"/>
      <c r="AH1048" s="17"/>
    </row>
    <row r="1049" spans="2:34" ht="12.75">
      <c r="B1049" s="16" t="s">
        <v>1913</v>
      </c>
      <c r="D1049" t="s">
        <v>2156</v>
      </c>
      <c r="F1049" s="6">
        <v>13658000</v>
      </c>
      <c r="H1049" s="6">
        <v>398000</v>
      </c>
      <c r="M1049" s="4"/>
      <c r="O1049" s="6">
        <v>13658000</v>
      </c>
      <c r="Q1049" s="6">
        <v>398000</v>
      </c>
      <c r="Y1049" s="208"/>
      <c r="Z1049" s="208"/>
      <c r="AA1049" s="46"/>
      <c r="AB1049" s="17"/>
      <c r="AC1049" s="17"/>
      <c r="AD1049" s="275"/>
      <c r="AE1049" s="275"/>
      <c r="AF1049" s="46"/>
      <c r="AG1049" s="17"/>
      <c r="AH1049" s="17"/>
    </row>
    <row r="1050" spans="1:34" ht="12.75">
      <c r="A1050" s="71"/>
      <c r="B1050" s="53" t="s">
        <v>682</v>
      </c>
      <c r="C1050" s="54"/>
      <c r="D1050" s="54" t="s">
        <v>2157</v>
      </c>
      <c r="E1050" s="54"/>
      <c r="F1050" s="55"/>
      <c r="G1050" s="56"/>
      <c r="H1050" s="55"/>
      <c r="M1050" s="4"/>
      <c r="O1050" s="55"/>
      <c r="P1050" s="56"/>
      <c r="Q1050" s="55"/>
      <c r="Y1050" s="217"/>
      <c r="Z1050" s="217"/>
      <c r="AA1050" s="46"/>
      <c r="AB1050" s="17"/>
      <c r="AC1050" s="17"/>
      <c r="AD1050" s="275"/>
      <c r="AE1050" s="275"/>
      <c r="AF1050" s="46"/>
      <c r="AG1050" s="17"/>
      <c r="AH1050" s="17"/>
    </row>
    <row r="1051" spans="2:34" ht="12.75">
      <c r="B1051" s="16" t="s">
        <v>1914</v>
      </c>
      <c r="D1051" t="s">
        <v>2158</v>
      </c>
      <c r="F1051" s="6">
        <v>3665000</v>
      </c>
      <c r="H1051" s="6">
        <v>231000</v>
      </c>
      <c r="M1051" s="4"/>
      <c r="O1051" s="6">
        <v>3665000</v>
      </c>
      <c r="Q1051" s="6">
        <v>231000</v>
      </c>
      <c r="Y1051" s="208"/>
      <c r="Z1051" s="208"/>
      <c r="AA1051" s="46"/>
      <c r="AB1051" s="17"/>
      <c r="AC1051" s="17"/>
      <c r="AD1051" s="275"/>
      <c r="AE1051" s="275"/>
      <c r="AF1051" s="46"/>
      <c r="AG1051" s="17"/>
      <c r="AH1051" s="17"/>
    </row>
    <row r="1052" spans="2:34" ht="12.75">
      <c r="B1052" s="16" t="s">
        <v>2210</v>
      </c>
      <c r="D1052" t="s">
        <v>2159</v>
      </c>
      <c r="F1052" s="6">
        <v>576000</v>
      </c>
      <c r="H1052" s="6">
        <v>34000</v>
      </c>
      <c r="M1052" s="4"/>
      <c r="O1052" s="6">
        <v>576000</v>
      </c>
      <c r="Q1052" s="6">
        <v>34000</v>
      </c>
      <c r="Y1052" s="208"/>
      <c r="Z1052" s="208"/>
      <c r="AA1052" s="46"/>
      <c r="AB1052" s="17"/>
      <c r="AC1052" s="17"/>
      <c r="AD1052" s="275"/>
      <c r="AE1052" s="275"/>
      <c r="AF1052" s="46"/>
      <c r="AG1052" s="17"/>
      <c r="AH1052" s="17"/>
    </row>
    <row r="1053" spans="2:34" ht="12.75">
      <c r="B1053" s="16" t="s">
        <v>2211</v>
      </c>
      <c r="D1053" t="s">
        <v>2160</v>
      </c>
      <c r="F1053" s="6">
        <v>1583000</v>
      </c>
      <c r="H1053" s="6">
        <v>84000</v>
      </c>
      <c r="M1053" s="4"/>
      <c r="O1053" s="6">
        <v>1583000</v>
      </c>
      <c r="Q1053" s="6">
        <v>84000</v>
      </c>
      <c r="Y1053" s="208"/>
      <c r="Z1053" s="208"/>
      <c r="AA1053" s="46"/>
      <c r="AB1053" s="17"/>
      <c r="AC1053" s="17"/>
      <c r="AD1053" s="275"/>
      <c r="AE1053" s="275"/>
      <c r="AF1053" s="46"/>
      <c r="AG1053" s="17"/>
      <c r="AH1053" s="17"/>
    </row>
    <row r="1054" spans="2:34" ht="12.75">
      <c r="B1054" s="16" t="s">
        <v>2212</v>
      </c>
      <c r="D1054" t="s">
        <v>2161</v>
      </c>
      <c r="F1054" s="187">
        <v>0</v>
      </c>
      <c r="H1054" s="187">
        <v>0</v>
      </c>
      <c r="M1054" s="4"/>
      <c r="O1054" s="187">
        <v>0</v>
      </c>
      <c r="Q1054" s="187">
        <v>0</v>
      </c>
      <c r="Y1054" s="208"/>
      <c r="Z1054" s="208"/>
      <c r="AA1054" s="46"/>
      <c r="AB1054" s="17"/>
      <c r="AC1054" s="17"/>
      <c r="AD1054" s="275"/>
      <c r="AE1054" s="275"/>
      <c r="AF1054" s="46"/>
      <c r="AG1054" s="17"/>
      <c r="AH1054" s="17"/>
    </row>
    <row r="1055" spans="2:34" ht="12.75">
      <c r="B1055" s="16" t="s">
        <v>2213</v>
      </c>
      <c r="D1055" t="s">
        <v>2162</v>
      </c>
      <c r="F1055" s="6">
        <v>97000</v>
      </c>
      <c r="H1055" s="6">
        <v>6100</v>
      </c>
      <c r="M1055" s="4"/>
      <c r="O1055" s="6">
        <v>97000</v>
      </c>
      <c r="Q1055" s="6">
        <v>6100</v>
      </c>
      <c r="Y1055" s="208"/>
      <c r="Z1055" s="208"/>
      <c r="AA1055" s="46"/>
      <c r="AB1055" s="17"/>
      <c r="AC1055" s="17"/>
      <c r="AD1055" s="275"/>
      <c r="AE1055" s="275"/>
      <c r="AF1055" s="46"/>
      <c r="AG1055" s="17"/>
      <c r="AH1055" s="17"/>
    </row>
    <row r="1056" spans="2:34" ht="12.75">
      <c r="B1056" s="16" t="s">
        <v>2214</v>
      </c>
      <c r="D1056" t="s">
        <v>2163</v>
      </c>
      <c r="F1056" s="6">
        <v>109000</v>
      </c>
      <c r="H1056" s="6">
        <v>8400</v>
      </c>
      <c r="M1056" s="4"/>
      <c r="O1056" s="6">
        <v>109000</v>
      </c>
      <c r="Q1056" s="6">
        <v>8400</v>
      </c>
      <c r="Y1056" s="208"/>
      <c r="Z1056" s="208"/>
      <c r="AA1056" s="46"/>
      <c r="AB1056" s="17"/>
      <c r="AC1056" s="17"/>
      <c r="AD1056" s="275"/>
      <c r="AE1056" s="275"/>
      <c r="AF1056" s="46"/>
      <c r="AG1056" s="17"/>
      <c r="AH1056" s="17"/>
    </row>
    <row r="1057" spans="2:34" ht="12.75">
      <c r="B1057" s="16" t="s">
        <v>2215</v>
      </c>
      <c r="D1057" t="s">
        <v>2164</v>
      </c>
      <c r="F1057" s="6">
        <v>696000</v>
      </c>
      <c r="H1057" s="6">
        <v>39000</v>
      </c>
      <c r="M1057" s="4"/>
      <c r="O1057" s="6">
        <v>696000</v>
      </c>
      <c r="Q1057" s="6">
        <v>39000</v>
      </c>
      <c r="Y1057" s="208"/>
      <c r="Z1057" s="208"/>
      <c r="AA1057" s="46"/>
      <c r="AB1057" s="17"/>
      <c r="AC1057" s="17"/>
      <c r="AD1057" s="275"/>
      <c r="AE1057" s="275"/>
      <c r="AF1057" s="46"/>
      <c r="AG1057" s="17"/>
      <c r="AH1057" s="17"/>
    </row>
    <row r="1058" spans="2:34" ht="12.75">
      <c r="B1058" s="16" t="s">
        <v>2216</v>
      </c>
      <c r="D1058" t="s">
        <v>678</v>
      </c>
      <c r="F1058" s="6">
        <v>3636000</v>
      </c>
      <c r="H1058" s="6">
        <v>206000</v>
      </c>
      <c r="M1058" s="4"/>
      <c r="O1058" s="6">
        <v>3636000</v>
      </c>
      <c r="Q1058" s="6">
        <v>206000</v>
      </c>
      <c r="Y1058" s="208"/>
      <c r="Z1058" s="208"/>
      <c r="AA1058" s="46"/>
      <c r="AB1058" s="17"/>
      <c r="AC1058" s="17"/>
      <c r="AD1058" s="275"/>
      <c r="AE1058" s="275"/>
      <c r="AF1058" s="46"/>
      <c r="AG1058" s="17"/>
      <c r="AH1058" s="17"/>
    </row>
    <row r="1059" spans="2:34" ht="12.75">
      <c r="B1059" s="16" t="s">
        <v>2217</v>
      </c>
      <c r="D1059" t="s">
        <v>679</v>
      </c>
      <c r="F1059" s="6">
        <v>451000</v>
      </c>
      <c r="H1059" s="6">
        <v>23000</v>
      </c>
      <c r="M1059" s="4"/>
      <c r="O1059" s="6">
        <v>451000</v>
      </c>
      <c r="Q1059" s="6">
        <v>23000</v>
      </c>
      <c r="Y1059" s="208"/>
      <c r="Z1059" s="208"/>
      <c r="AA1059" s="46"/>
      <c r="AB1059" s="17"/>
      <c r="AC1059" s="17"/>
      <c r="AD1059" s="275"/>
      <c r="AE1059" s="275"/>
      <c r="AF1059" s="46"/>
      <c r="AG1059" s="17"/>
      <c r="AH1059" s="17"/>
    </row>
    <row r="1060" spans="2:34" ht="12.75">
      <c r="B1060" s="16" t="s">
        <v>2218</v>
      </c>
      <c r="D1060" t="s">
        <v>680</v>
      </c>
      <c r="F1060" s="6">
        <v>22000</v>
      </c>
      <c r="H1060" s="6">
        <v>1200</v>
      </c>
      <c r="M1060" s="4"/>
      <c r="O1060" s="6">
        <v>22000</v>
      </c>
      <c r="Q1060" s="6">
        <v>1200</v>
      </c>
      <c r="Y1060" s="208"/>
      <c r="Z1060" s="208"/>
      <c r="AA1060" s="46"/>
      <c r="AB1060" s="17"/>
      <c r="AC1060" s="17"/>
      <c r="AD1060" s="275"/>
      <c r="AE1060" s="275"/>
      <c r="AF1060" s="46"/>
      <c r="AG1060" s="17"/>
      <c r="AH1060" s="17"/>
    </row>
    <row r="1061" spans="2:34" ht="12.75">
      <c r="B1061" s="88" t="s">
        <v>1756</v>
      </c>
      <c r="C1061" s="96"/>
      <c r="D1061" s="89" t="s">
        <v>681</v>
      </c>
      <c r="E1061" s="89"/>
      <c r="F1061" s="90">
        <v>2884000</v>
      </c>
      <c r="G1061" s="91"/>
      <c r="H1061" s="90">
        <v>128000</v>
      </c>
      <c r="J1061" s="86"/>
      <c r="M1061" s="4"/>
      <c r="O1061" s="90">
        <v>2884000</v>
      </c>
      <c r="P1061" s="91"/>
      <c r="Q1061" s="90">
        <v>128000</v>
      </c>
      <c r="S1061" s="86"/>
      <c r="Y1061" s="208"/>
      <c r="Z1061" s="208"/>
      <c r="AA1061" s="156"/>
      <c r="AB1061" s="17"/>
      <c r="AC1061" s="17"/>
      <c r="AD1061" s="275"/>
      <c r="AE1061" s="275"/>
      <c r="AF1061" s="156"/>
      <c r="AG1061" s="17"/>
      <c r="AH1061" s="17"/>
    </row>
    <row r="1062" spans="2:34" ht="12.75">
      <c r="B1062" s="16" t="s">
        <v>2270</v>
      </c>
      <c r="D1062" t="s">
        <v>2219</v>
      </c>
      <c r="F1062" s="6">
        <v>46099000</v>
      </c>
      <c r="H1062" s="6">
        <v>1785000</v>
      </c>
      <c r="M1062" s="4"/>
      <c r="O1062" s="6">
        <v>46099000</v>
      </c>
      <c r="Q1062" s="6">
        <v>1785000</v>
      </c>
      <c r="Y1062" s="208"/>
      <c r="Z1062" s="208"/>
      <c r="AA1062" s="46"/>
      <c r="AB1062" s="17"/>
      <c r="AC1062" s="17"/>
      <c r="AD1062" s="275"/>
      <c r="AE1062" s="275"/>
      <c r="AF1062" s="46"/>
      <c r="AG1062" s="17"/>
      <c r="AH1062" s="17"/>
    </row>
    <row r="1063" spans="2:34" ht="12.75">
      <c r="B1063" s="16" t="s">
        <v>2271</v>
      </c>
      <c r="D1063" t="s">
        <v>2220</v>
      </c>
      <c r="F1063" s="6">
        <v>14000</v>
      </c>
      <c r="H1063" s="6">
        <v>500</v>
      </c>
      <c r="M1063" s="4"/>
      <c r="O1063" s="6">
        <v>14000</v>
      </c>
      <c r="Q1063" s="6">
        <v>500</v>
      </c>
      <c r="Y1063" s="208"/>
      <c r="Z1063" s="208"/>
      <c r="AA1063" s="46"/>
      <c r="AB1063" s="17"/>
      <c r="AC1063" s="17"/>
      <c r="AD1063" s="275"/>
      <c r="AE1063" s="275"/>
      <c r="AF1063" s="46"/>
      <c r="AG1063" s="17"/>
      <c r="AH1063" s="17"/>
    </row>
    <row r="1064" spans="2:34" ht="12.75">
      <c r="B1064" s="16" t="s">
        <v>2272</v>
      </c>
      <c r="D1064" t="s">
        <v>2221</v>
      </c>
      <c r="F1064" s="6">
        <v>32000</v>
      </c>
      <c r="H1064" s="6">
        <v>1900</v>
      </c>
      <c r="M1064" s="4"/>
      <c r="O1064" s="6">
        <v>32000</v>
      </c>
      <c r="Q1064" s="6">
        <v>1900</v>
      </c>
      <c r="Y1064" s="208"/>
      <c r="Z1064" s="208"/>
      <c r="AA1064" s="46"/>
      <c r="AB1064" s="17"/>
      <c r="AC1064" s="17"/>
      <c r="AD1064" s="275"/>
      <c r="AE1064" s="275"/>
      <c r="AF1064" s="46"/>
      <c r="AG1064" s="17"/>
      <c r="AH1064" s="17"/>
    </row>
    <row r="1065" spans="2:34" ht="12.75">
      <c r="B1065" s="16" t="s">
        <v>1121</v>
      </c>
      <c r="D1065" t="s">
        <v>2268</v>
      </c>
      <c r="F1065" s="6">
        <v>1889000</v>
      </c>
      <c r="H1065" s="6">
        <v>21000</v>
      </c>
      <c r="M1065" s="4"/>
      <c r="O1065" s="6">
        <v>1889000</v>
      </c>
      <c r="Q1065" s="6">
        <v>21000</v>
      </c>
      <c r="Y1065" s="208"/>
      <c r="Z1065" s="208"/>
      <c r="AA1065" s="46"/>
      <c r="AB1065" s="17"/>
      <c r="AC1065" s="17"/>
      <c r="AD1065" s="275"/>
      <c r="AE1065" s="275"/>
      <c r="AF1065" s="46"/>
      <c r="AG1065" s="17"/>
      <c r="AH1065" s="17"/>
    </row>
    <row r="1066" spans="3:34" ht="12.75">
      <c r="C1066" s="1" t="s">
        <v>2269</v>
      </c>
      <c r="G1066" s="57">
        <f>SUM(F1042:F1065)</f>
        <v>150364000</v>
      </c>
      <c r="I1066" s="57">
        <f>SUM(H1042:H1065)</f>
        <v>7299800</v>
      </c>
      <c r="M1066" s="4"/>
      <c r="P1066" s="57">
        <f>SUM(O1042:O1065)</f>
        <v>94268000</v>
      </c>
      <c r="R1066" s="57">
        <f>SUM(Q1042:Q1065)</f>
        <v>4112800</v>
      </c>
      <c r="Y1066" s="208"/>
      <c r="Z1066" s="208"/>
      <c r="AA1066" s="46"/>
      <c r="AB1066" s="17"/>
      <c r="AC1066" s="17"/>
      <c r="AD1066" s="208"/>
      <c r="AE1066" s="208"/>
      <c r="AF1066" s="46"/>
      <c r="AG1066" s="17"/>
      <c r="AH1066" s="17"/>
    </row>
    <row r="1067" spans="2:34" ht="12.75">
      <c r="B1067" s="16">
        <v>2</v>
      </c>
      <c r="C1067" t="s">
        <v>2273</v>
      </c>
      <c r="F1067" s="6">
        <v>2079000</v>
      </c>
      <c r="H1067" s="6">
        <v>41000</v>
      </c>
      <c r="M1067" s="4"/>
      <c r="O1067" s="6">
        <v>2079000</v>
      </c>
      <c r="Q1067" s="6">
        <v>41000</v>
      </c>
      <c r="Y1067" s="208"/>
      <c r="Z1067" s="208"/>
      <c r="AA1067" s="46"/>
      <c r="AB1067" s="17"/>
      <c r="AC1067" s="17"/>
      <c r="AD1067" s="208"/>
      <c r="AE1067" s="208"/>
      <c r="AF1067" s="46"/>
      <c r="AG1067" s="17"/>
      <c r="AH1067" s="17"/>
    </row>
    <row r="1068" spans="2:34" ht="12.75">
      <c r="B1068" s="16" t="s">
        <v>950</v>
      </c>
      <c r="C1068" t="s">
        <v>2274</v>
      </c>
      <c r="F1068" s="6">
        <f>O1068+Y1068</f>
        <v>11787000</v>
      </c>
      <c r="H1068" s="6">
        <f>Q1068+Z1068</f>
        <v>293000</v>
      </c>
      <c r="M1068" s="4"/>
      <c r="O1068" s="6">
        <v>10562000</v>
      </c>
      <c r="Q1068" s="6">
        <v>260000</v>
      </c>
      <c r="Y1068" s="208">
        <v>1225000</v>
      </c>
      <c r="Z1068" s="208">
        <v>33000</v>
      </c>
      <c r="AA1068" s="46"/>
      <c r="AB1068" s="17"/>
      <c r="AC1068" s="17"/>
      <c r="AD1068" s="208"/>
      <c r="AE1068" s="208"/>
      <c r="AF1068" s="46"/>
      <c r="AG1068" s="17"/>
      <c r="AH1068" s="17"/>
    </row>
    <row r="1069" spans="2:34" ht="12.75">
      <c r="B1069" s="16" t="s">
        <v>952</v>
      </c>
      <c r="C1069" t="s">
        <v>2275</v>
      </c>
      <c r="F1069" s="6">
        <v>744000</v>
      </c>
      <c r="H1069" s="6">
        <v>16000</v>
      </c>
      <c r="M1069" s="4"/>
      <c r="O1069" s="6">
        <v>744000</v>
      </c>
      <c r="Q1069" s="6">
        <v>16000</v>
      </c>
      <c r="Y1069" s="208"/>
      <c r="Z1069" s="208"/>
      <c r="AA1069" s="46"/>
      <c r="AB1069" s="17"/>
      <c r="AC1069" s="17"/>
      <c r="AD1069" s="208"/>
      <c r="AE1069" s="208"/>
      <c r="AF1069" s="46"/>
      <c r="AG1069" s="17"/>
      <c r="AH1069" s="17"/>
    </row>
    <row r="1070" spans="3:34" ht="12.75">
      <c r="C1070" t="s">
        <v>2276</v>
      </c>
      <c r="M1070" s="4"/>
      <c r="Y1070" s="208"/>
      <c r="Z1070" s="208"/>
      <c r="AA1070" s="46"/>
      <c r="AB1070" s="17"/>
      <c r="AC1070" s="17"/>
      <c r="AD1070" s="208"/>
      <c r="AE1070" s="208"/>
      <c r="AF1070" s="46"/>
      <c r="AG1070" s="17"/>
      <c r="AH1070" s="17"/>
    </row>
    <row r="1071" spans="2:34" ht="12.75">
      <c r="B1071" s="16" t="s">
        <v>1687</v>
      </c>
      <c r="D1071" t="s">
        <v>2277</v>
      </c>
      <c r="F1071" s="265">
        <f>SUM(O1071:O1095,O1112:O1113,Y1071)</f>
        <v>8756000</v>
      </c>
      <c r="H1071" s="265">
        <f>SUM(Q1071:Q1095,Q1112:Q1113,Z1071)</f>
        <v>861800</v>
      </c>
      <c r="M1071" s="4"/>
      <c r="O1071" s="6">
        <v>14000</v>
      </c>
      <c r="Q1071" s="6">
        <v>1400</v>
      </c>
      <c r="Y1071" s="265">
        <v>4219000</v>
      </c>
      <c r="Z1071" s="265">
        <v>470000</v>
      </c>
      <c r="AA1071" s="46"/>
      <c r="AB1071" s="17"/>
      <c r="AC1071" s="17"/>
      <c r="AD1071" s="275">
        <v>0</v>
      </c>
      <c r="AE1071" s="275">
        <v>0</v>
      </c>
      <c r="AF1071" s="46"/>
      <c r="AG1071" s="17"/>
      <c r="AH1071" s="17"/>
    </row>
    <row r="1072" spans="2:34" ht="12.75">
      <c r="B1072" s="16" t="s">
        <v>1688</v>
      </c>
      <c r="D1072" t="s">
        <v>2278</v>
      </c>
      <c r="F1072" s="265"/>
      <c r="H1072" s="265"/>
      <c r="M1072" s="4"/>
      <c r="O1072" s="6">
        <v>18000</v>
      </c>
      <c r="Q1072" s="6">
        <v>1900</v>
      </c>
      <c r="Y1072" s="265"/>
      <c r="Z1072" s="265"/>
      <c r="AA1072" s="46"/>
      <c r="AB1072" s="17"/>
      <c r="AC1072" s="17"/>
      <c r="AD1072" s="275"/>
      <c r="AE1072" s="275"/>
      <c r="AF1072" s="46"/>
      <c r="AG1072" s="17"/>
      <c r="AH1072" s="17"/>
    </row>
    <row r="1073" spans="2:34" ht="12.75">
      <c r="B1073" s="16" t="s">
        <v>378</v>
      </c>
      <c r="D1073" t="s">
        <v>2279</v>
      </c>
      <c r="F1073" s="265"/>
      <c r="H1073" s="265"/>
      <c r="M1073" s="4"/>
      <c r="O1073" s="6">
        <v>235000</v>
      </c>
      <c r="Q1073" s="6">
        <v>23000</v>
      </c>
      <c r="Y1073" s="265"/>
      <c r="Z1073" s="265"/>
      <c r="AA1073" s="46"/>
      <c r="AB1073" s="17"/>
      <c r="AC1073" s="17"/>
      <c r="AD1073" s="275"/>
      <c r="AE1073" s="275"/>
      <c r="AF1073" s="46"/>
      <c r="AG1073" s="17"/>
      <c r="AH1073" s="17"/>
    </row>
    <row r="1074" spans="2:34" ht="12.75">
      <c r="B1074" s="16" t="s">
        <v>1745</v>
      </c>
      <c r="D1074" t="s">
        <v>684</v>
      </c>
      <c r="F1074" s="265"/>
      <c r="H1074" s="265"/>
      <c r="M1074" s="4"/>
      <c r="O1074" s="6">
        <v>82000</v>
      </c>
      <c r="Q1074" s="6">
        <v>8100</v>
      </c>
      <c r="Y1074" s="265"/>
      <c r="Z1074" s="265"/>
      <c r="AA1074" s="46"/>
      <c r="AB1074" s="17"/>
      <c r="AC1074" s="17"/>
      <c r="AD1074" s="275"/>
      <c r="AE1074" s="275"/>
      <c r="AF1074" s="46"/>
      <c r="AG1074" s="17"/>
      <c r="AH1074" s="17"/>
    </row>
    <row r="1075" spans="2:34" ht="12.75">
      <c r="B1075" s="16" t="s">
        <v>1884</v>
      </c>
      <c r="D1075" t="s">
        <v>685</v>
      </c>
      <c r="F1075" s="265"/>
      <c r="H1075" s="265"/>
      <c r="M1075" s="4"/>
      <c r="O1075" s="6">
        <v>0</v>
      </c>
      <c r="Q1075" s="198">
        <v>0</v>
      </c>
      <c r="Y1075" s="265"/>
      <c r="Z1075" s="265"/>
      <c r="AA1075" s="46"/>
      <c r="AB1075" s="17"/>
      <c r="AC1075" s="17"/>
      <c r="AD1075" s="275"/>
      <c r="AE1075" s="275"/>
      <c r="AF1075" s="46"/>
      <c r="AG1075" s="17"/>
      <c r="AH1075" s="17"/>
    </row>
    <row r="1076" spans="2:34" ht="12.75">
      <c r="B1076" s="16" t="s">
        <v>2286</v>
      </c>
      <c r="D1076" t="s">
        <v>2280</v>
      </c>
      <c r="F1076" s="265"/>
      <c r="H1076" s="265"/>
      <c r="M1076" s="4"/>
      <c r="O1076" s="187">
        <v>0</v>
      </c>
      <c r="Q1076" s="187">
        <v>0</v>
      </c>
      <c r="Y1076" s="265"/>
      <c r="Z1076" s="265"/>
      <c r="AA1076" s="46"/>
      <c r="AB1076" s="17"/>
      <c r="AC1076" s="17"/>
      <c r="AD1076" s="275"/>
      <c r="AE1076" s="275"/>
      <c r="AF1076" s="46"/>
      <c r="AG1076" s="17"/>
      <c r="AH1076" s="17"/>
    </row>
    <row r="1077" spans="2:34" ht="12.75">
      <c r="B1077" s="16" t="s">
        <v>2287</v>
      </c>
      <c r="D1077" t="s">
        <v>2281</v>
      </c>
      <c r="F1077" s="265"/>
      <c r="H1077" s="265"/>
      <c r="M1077" s="4"/>
      <c r="O1077" s="6">
        <v>283000</v>
      </c>
      <c r="Q1077" s="6">
        <v>30000</v>
      </c>
      <c r="Y1077" s="265"/>
      <c r="Z1077" s="265"/>
      <c r="AA1077" s="46"/>
      <c r="AB1077" s="17"/>
      <c r="AC1077" s="17"/>
      <c r="AD1077" s="275"/>
      <c r="AE1077" s="275"/>
      <c r="AF1077" s="46"/>
      <c r="AG1077" s="17"/>
      <c r="AH1077" s="17"/>
    </row>
    <row r="1078" spans="2:34" ht="12.75">
      <c r="B1078" s="16" t="s">
        <v>2288</v>
      </c>
      <c r="D1078" t="s">
        <v>683</v>
      </c>
      <c r="F1078" s="265"/>
      <c r="H1078" s="265"/>
      <c r="M1078" s="4"/>
      <c r="O1078" s="6">
        <v>1000</v>
      </c>
      <c r="Q1078" s="6">
        <v>100</v>
      </c>
      <c r="Y1078" s="265"/>
      <c r="Z1078" s="265"/>
      <c r="AA1078" s="46"/>
      <c r="AB1078" s="17"/>
      <c r="AC1078" s="17"/>
      <c r="AD1078" s="275"/>
      <c r="AE1078" s="275"/>
      <c r="AF1078" s="46"/>
      <c r="AG1078" s="17"/>
      <c r="AH1078" s="17"/>
    </row>
    <row r="1079" spans="2:34" ht="12.75">
      <c r="B1079" s="16" t="s">
        <v>2289</v>
      </c>
      <c r="D1079" t="s">
        <v>2282</v>
      </c>
      <c r="F1079" s="265"/>
      <c r="H1079" s="265"/>
      <c r="M1079" s="4"/>
      <c r="O1079" s="6">
        <v>71000</v>
      </c>
      <c r="Q1079" s="6">
        <v>3200</v>
      </c>
      <c r="Y1079" s="265"/>
      <c r="Z1079" s="265"/>
      <c r="AA1079" s="46"/>
      <c r="AB1079" s="17"/>
      <c r="AC1079" s="17"/>
      <c r="AD1079" s="275"/>
      <c r="AE1079" s="275"/>
      <c r="AF1079" s="46"/>
      <c r="AG1079" s="17"/>
      <c r="AH1079" s="17"/>
    </row>
    <row r="1080" spans="2:34" ht="12.75">
      <c r="B1080" s="16" t="s">
        <v>2290</v>
      </c>
      <c r="D1080" t="s">
        <v>2283</v>
      </c>
      <c r="F1080" s="265"/>
      <c r="H1080" s="265"/>
      <c r="M1080" s="4"/>
      <c r="O1080" s="6">
        <v>1171000</v>
      </c>
      <c r="Q1080" s="6">
        <v>76000</v>
      </c>
      <c r="Y1080" s="265"/>
      <c r="Z1080" s="265"/>
      <c r="AA1080" s="46"/>
      <c r="AB1080" s="17"/>
      <c r="AC1080" s="17"/>
      <c r="AD1080" s="275"/>
      <c r="AE1080" s="275"/>
      <c r="AF1080" s="46"/>
      <c r="AG1080" s="17"/>
      <c r="AH1080" s="17"/>
    </row>
    <row r="1081" spans="3:34" ht="12.75">
      <c r="C1081" s="1" t="s">
        <v>2284</v>
      </c>
      <c r="F1081" s="265"/>
      <c r="H1081" s="265"/>
      <c r="M1081" s="4"/>
      <c r="P1081" s="57">
        <f>SUM(O1071:O1080)</f>
        <v>1875000</v>
      </c>
      <c r="R1081" s="57">
        <f>SUM(Q1071:Q1080)</f>
        <v>143700</v>
      </c>
      <c r="Y1081" s="265"/>
      <c r="Z1081" s="265"/>
      <c r="AA1081" s="46"/>
      <c r="AB1081" s="17"/>
      <c r="AC1081" s="17"/>
      <c r="AD1081" s="275"/>
      <c r="AE1081" s="275"/>
      <c r="AF1081" s="46"/>
      <c r="AG1081" s="17"/>
      <c r="AH1081" s="17"/>
    </row>
    <row r="1082" spans="2:34" ht="12.75">
      <c r="B1082" s="16">
        <v>5</v>
      </c>
      <c r="C1082" t="s">
        <v>2285</v>
      </c>
      <c r="F1082" s="265"/>
      <c r="H1082" s="265"/>
      <c r="M1082" s="4"/>
      <c r="O1082" s="187">
        <v>0</v>
      </c>
      <c r="Q1082" s="187">
        <v>0</v>
      </c>
      <c r="Y1082" s="265"/>
      <c r="Z1082" s="265"/>
      <c r="AA1082" s="46"/>
      <c r="AB1082" s="17"/>
      <c r="AC1082" s="17"/>
      <c r="AD1082" s="275"/>
      <c r="AE1082" s="275"/>
      <c r="AF1082" s="46"/>
      <c r="AG1082" s="17"/>
      <c r="AH1082" s="17"/>
    </row>
    <row r="1083" spans="2:34" ht="12.75">
      <c r="B1083" s="16" t="s">
        <v>129</v>
      </c>
      <c r="C1083" t="s">
        <v>686</v>
      </c>
      <c r="F1083" s="265"/>
      <c r="H1083" s="265"/>
      <c r="M1083" s="4"/>
      <c r="O1083" s="6">
        <v>1423000</v>
      </c>
      <c r="Q1083" s="6">
        <v>134000</v>
      </c>
      <c r="Y1083" s="265"/>
      <c r="Z1083" s="265"/>
      <c r="AA1083" s="46"/>
      <c r="AB1083" s="17"/>
      <c r="AC1083" s="17"/>
      <c r="AD1083" s="275"/>
      <c r="AE1083" s="275"/>
      <c r="AF1083" s="46"/>
      <c r="AG1083" s="17"/>
      <c r="AH1083" s="17"/>
    </row>
    <row r="1084" spans="2:34" ht="12.75">
      <c r="B1084" s="16" t="s">
        <v>130</v>
      </c>
      <c r="C1084" t="s">
        <v>687</v>
      </c>
      <c r="F1084" s="265"/>
      <c r="H1084" s="265"/>
      <c r="M1084" s="4"/>
      <c r="O1084" s="6">
        <v>403000</v>
      </c>
      <c r="Q1084" s="6">
        <v>49000</v>
      </c>
      <c r="Y1084" s="265"/>
      <c r="Z1084" s="265"/>
      <c r="AA1084" s="46"/>
      <c r="AB1084" s="17"/>
      <c r="AC1084" s="17"/>
      <c r="AD1084" s="275"/>
      <c r="AE1084" s="275"/>
      <c r="AF1084" s="46"/>
      <c r="AG1084" s="17"/>
      <c r="AH1084" s="17"/>
    </row>
    <row r="1085" spans="2:34" ht="12.75">
      <c r="B1085" s="16" t="s">
        <v>132</v>
      </c>
      <c r="C1085" t="s">
        <v>688</v>
      </c>
      <c r="F1085" s="265"/>
      <c r="H1085" s="265"/>
      <c r="M1085" s="4"/>
      <c r="O1085" s="187">
        <v>0</v>
      </c>
      <c r="Q1085" s="187">
        <v>0</v>
      </c>
      <c r="Y1085" s="265"/>
      <c r="Z1085" s="265"/>
      <c r="AA1085" s="46"/>
      <c r="AB1085" s="17"/>
      <c r="AC1085" s="17"/>
      <c r="AD1085" s="275"/>
      <c r="AE1085" s="275"/>
      <c r="AF1085" s="46"/>
      <c r="AG1085" s="17"/>
      <c r="AH1085" s="17"/>
    </row>
    <row r="1086" spans="2:34" ht="12.75">
      <c r="B1086" s="16" t="s">
        <v>2020</v>
      </c>
      <c r="C1086" t="s">
        <v>689</v>
      </c>
      <c r="F1086" s="265"/>
      <c r="H1086" s="265"/>
      <c r="M1086" s="4"/>
      <c r="O1086" s="187">
        <v>0</v>
      </c>
      <c r="Q1086" s="187">
        <v>0</v>
      </c>
      <c r="Y1086" s="265"/>
      <c r="Z1086" s="265"/>
      <c r="AA1086" s="46"/>
      <c r="AB1086" s="17"/>
      <c r="AC1086" s="17"/>
      <c r="AD1086" s="275"/>
      <c r="AE1086" s="275"/>
      <c r="AF1086" s="46"/>
      <c r="AG1086" s="17"/>
      <c r="AH1086" s="17"/>
    </row>
    <row r="1087" spans="2:34" ht="12.75">
      <c r="B1087" s="16" t="s">
        <v>691</v>
      </c>
      <c r="C1087" t="s">
        <v>690</v>
      </c>
      <c r="F1087" s="265"/>
      <c r="H1087" s="265"/>
      <c r="M1087" s="4"/>
      <c r="O1087" s="187">
        <v>0</v>
      </c>
      <c r="Q1087" s="187">
        <v>0</v>
      </c>
      <c r="Y1087" s="265"/>
      <c r="Z1087" s="265"/>
      <c r="AA1087" s="46"/>
      <c r="AB1087" s="17"/>
      <c r="AC1087" s="17"/>
      <c r="AD1087" s="275"/>
      <c r="AE1087" s="275"/>
      <c r="AF1087" s="46"/>
      <c r="AG1087" s="17"/>
      <c r="AH1087" s="17"/>
    </row>
    <row r="1088" spans="2:34" ht="12.75">
      <c r="B1088" s="16" t="s">
        <v>692</v>
      </c>
      <c r="C1088" s="17" t="s">
        <v>2258</v>
      </c>
      <c r="F1088" s="265"/>
      <c r="H1088" s="265"/>
      <c r="M1088" s="4"/>
      <c r="O1088" s="6">
        <v>241000</v>
      </c>
      <c r="Q1088" s="6">
        <v>27000</v>
      </c>
      <c r="Y1088" s="265"/>
      <c r="Z1088" s="265"/>
      <c r="AA1088" s="46"/>
      <c r="AB1088" s="17"/>
      <c r="AC1088" s="17"/>
      <c r="AD1088" s="275"/>
      <c r="AE1088" s="275"/>
      <c r="AF1088" s="46"/>
      <c r="AG1088" s="17"/>
      <c r="AH1088" s="17"/>
    </row>
    <row r="1089" spans="2:34" ht="12.75">
      <c r="B1089" s="16" t="s">
        <v>700</v>
      </c>
      <c r="C1089" t="s">
        <v>693</v>
      </c>
      <c r="F1089" s="265"/>
      <c r="H1089" s="265"/>
      <c r="M1089" s="4"/>
      <c r="O1089" s="187">
        <v>0</v>
      </c>
      <c r="Q1089" s="187">
        <v>0</v>
      </c>
      <c r="Y1089" s="265"/>
      <c r="Z1089" s="265"/>
      <c r="AA1089" s="46"/>
      <c r="AB1089" s="17"/>
      <c r="AC1089" s="17"/>
      <c r="AD1089" s="275"/>
      <c r="AE1089" s="275"/>
      <c r="AF1089" s="46"/>
      <c r="AG1089" s="17"/>
      <c r="AH1089" s="17"/>
    </row>
    <row r="1090" spans="2:34" ht="12.75">
      <c r="B1090" s="16" t="s">
        <v>701</v>
      </c>
      <c r="C1090" t="s">
        <v>694</v>
      </c>
      <c r="F1090" s="265"/>
      <c r="H1090" s="265"/>
      <c r="M1090" s="4"/>
      <c r="O1090" s="187">
        <v>0</v>
      </c>
      <c r="Q1090" s="187">
        <v>0</v>
      </c>
      <c r="Y1090" s="265"/>
      <c r="Z1090" s="265"/>
      <c r="AA1090" s="46"/>
      <c r="AB1090" s="17"/>
      <c r="AC1090" s="17"/>
      <c r="AD1090" s="275"/>
      <c r="AE1090" s="275"/>
      <c r="AF1090" s="46"/>
      <c r="AG1090" s="17"/>
      <c r="AH1090" s="17"/>
    </row>
    <row r="1091" spans="2:34" ht="12.75">
      <c r="B1091" s="16" t="s">
        <v>702</v>
      </c>
      <c r="C1091" t="s">
        <v>397</v>
      </c>
      <c r="F1091" s="265"/>
      <c r="H1091" s="265"/>
      <c r="M1091" s="4"/>
      <c r="O1091" s="6">
        <v>7000</v>
      </c>
      <c r="Q1091" s="6">
        <v>700</v>
      </c>
      <c r="Y1091" s="265"/>
      <c r="Z1091" s="265"/>
      <c r="AA1091" s="46"/>
      <c r="AB1091" s="17"/>
      <c r="AC1091" s="17"/>
      <c r="AD1091" s="275"/>
      <c r="AE1091" s="275"/>
      <c r="AF1091" s="46"/>
      <c r="AG1091" s="17"/>
      <c r="AH1091" s="17"/>
    </row>
    <row r="1092" spans="2:34" ht="12.75">
      <c r="B1092" s="16" t="s">
        <v>703</v>
      </c>
      <c r="C1092" t="s">
        <v>695</v>
      </c>
      <c r="F1092" s="265"/>
      <c r="H1092" s="265"/>
      <c r="M1092" s="4"/>
      <c r="O1092" s="187">
        <v>0</v>
      </c>
      <c r="Q1092" s="187">
        <v>0</v>
      </c>
      <c r="Y1092" s="265"/>
      <c r="Z1092" s="265"/>
      <c r="AA1092" s="46"/>
      <c r="AB1092" s="17"/>
      <c r="AC1092" s="17"/>
      <c r="AD1092" s="275"/>
      <c r="AE1092" s="275"/>
      <c r="AF1092" s="46"/>
      <c r="AG1092" s="17"/>
      <c r="AH1092" s="17"/>
    </row>
    <row r="1093" spans="2:34" ht="12.75">
      <c r="B1093" s="16" t="s">
        <v>704</v>
      </c>
      <c r="C1093" t="s">
        <v>696</v>
      </c>
      <c r="F1093" s="265"/>
      <c r="H1093" s="265"/>
      <c r="M1093" s="4"/>
      <c r="O1093" s="187">
        <v>0</v>
      </c>
      <c r="Q1093" s="187">
        <v>0</v>
      </c>
      <c r="Y1093" s="265"/>
      <c r="Z1093" s="265"/>
      <c r="AA1093" s="46"/>
      <c r="AB1093" s="17"/>
      <c r="AC1093" s="17"/>
      <c r="AD1093" s="275"/>
      <c r="AE1093" s="275"/>
      <c r="AF1093" s="46"/>
      <c r="AG1093" s="17"/>
      <c r="AH1093" s="17"/>
    </row>
    <row r="1094" spans="2:34" ht="12.75">
      <c r="B1094" s="16" t="s">
        <v>705</v>
      </c>
      <c r="C1094" t="s">
        <v>697</v>
      </c>
      <c r="F1094" s="265"/>
      <c r="H1094" s="265"/>
      <c r="M1094" s="4"/>
      <c r="O1094" s="6">
        <v>563000</v>
      </c>
      <c r="Q1094" s="6">
        <v>35000</v>
      </c>
      <c r="Y1094" s="265"/>
      <c r="Z1094" s="265"/>
      <c r="AA1094" s="46"/>
      <c r="AB1094" s="17"/>
      <c r="AC1094" s="17"/>
      <c r="AD1094" s="275"/>
      <c r="AE1094" s="275"/>
      <c r="AF1094" s="46"/>
      <c r="AG1094" s="17"/>
      <c r="AH1094" s="17"/>
    </row>
    <row r="1095" spans="2:34" ht="12.75">
      <c r="B1095" s="16" t="s">
        <v>706</v>
      </c>
      <c r="C1095" t="s">
        <v>698</v>
      </c>
      <c r="F1095" s="265"/>
      <c r="H1095" s="265"/>
      <c r="M1095" s="4"/>
      <c r="O1095" s="6">
        <v>11000</v>
      </c>
      <c r="Q1095" s="6">
        <v>900</v>
      </c>
      <c r="Y1095" s="265"/>
      <c r="Z1095" s="265"/>
      <c r="AA1095" s="46"/>
      <c r="AB1095" s="17"/>
      <c r="AC1095" s="17"/>
      <c r="AD1095" s="275"/>
      <c r="AE1095" s="275"/>
      <c r="AF1095" s="46"/>
      <c r="AG1095" s="17"/>
      <c r="AH1095" s="17"/>
    </row>
    <row r="1096" spans="3:34" ht="12.75">
      <c r="C1096" s="1" t="s">
        <v>699</v>
      </c>
      <c r="G1096" s="57">
        <f>SUM(F1083:F1095)</f>
        <v>0</v>
      </c>
      <c r="I1096" s="57">
        <f>SUM(H1083:H1095)</f>
        <v>0</v>
      </c>
      <c r="M1096" s="4"/>
      <c r="P1096" s="57">
        <f>SUM(O1083:O1095)</f>
        <v>2648000</v>
      </c>
      <c r="R1096" s="57">
        <f>SUM(Q1083:Q1095)</f>
        <v>246600</v>
      </c>
      <c r="Y1096" s="208"/>
      <c r="Z1096" s="208"/>
      <c r="AA1096" s="46"/>
      <c r="AB1096" s="17"/>
      <c r="AC1096" s="17"/>
      <c r="AD1096" s="208"/>
      <c r="AE1096" s="208"/>
      <c r="AF1096" s="46"/>
      <c r="AG1096" s="17"/>
      <c r="AH1096" s="17"/>
    </row>
    <row r="1097" spans="2:34" ht="12.75">
      <c r="B1097" s="16" t="s">
        <v>455</v>
      </c>
      <c r="C1097" t="s">
        <v>723</v>
      </c>
      <c r="F1097" s="187">
        <v>0</v>
      </c>
      <c r="H1097" s="187">
        <v>0</v>
      </c>
      <c r="M1097" s="4"/>
      <c r="O1097" s="187">
        <v>0</v>
      </c>
      <c r="Q1097" s="187">
        <v>0</v>
      </c>
      <c r="Y1097" s="208"/>
      <c r="Z1097" s="208"/>
      <c r="AA1097" s="46"/>
      <c r="AB1097" s="17"/>
      <c r="AC1097" s="17"/>
      <c r="AD1097" s="208"/>
      <c r="AE1097" s="208"/>
      <c r="AF1097" s="46"/>
      <c r="AG1097" s="17"/>
      <c r="AH1097" s="17"/>
    </row>
    <row r="1098" spans="3:34" ht="12.75">
      <c r="C1098" t="s">
        <v>707</v>
      </c>
      <c r="M1098" s="4"/>
      <c r="Y1098" s="208"/>
      <c r="Z1098" s="208"/>
      <c r="AA1098" s="46"/>
      <c r="AB1098" s="17"/>
      <c r="AC1098" s="17"/>
      <c r="AD1098" s="208"/>
      <c r="AE1098" s="208"/>
      <c r="AF1098" s="46"/>
      <c r="AG1098" s="17"/>
      <c r="AH1098" s="17"/>
    </row>
    <row r="1099" spans="2:34" ht="12.75">
      <c r="B1099" s="16" t="s">
        <v>456</v>
      </c>
      <c r="D1099" t="s">
        <v>708</v>
      </c>
      <c r="F1099" s="6">
        <v>929000</v>
      </c>
      <c r="H1099" s="6">
        <v>18000</v>
      </c>
      <c r="M1099" s="4"/>
      <c r="O1099" s="6">
        <v>929000</v>
      </c>
      <c r="Q1099" s="6">
        <v>18000</v>
      </c>
      <c r="Y1099" s="208"/>
      <c r="Z1099" s="208"/>
      <c r="AA1099" s="46"/>
      <c r="AB1099" s="17"/>
      <c r="AC1099" s="17"/>
      <c r="AD1099" s="208"/>
      <c r="AE1099" s="208"/>
      <c r="AF1099" s="46"/>
      <c r="AG1099" s="17"/>
      <c r="AH1099" s="17"/>
    </row>
    <row r="1100" spans="2:34" ht="12.75">
      <c r="B1100" s="16" t="s">
        <v>1897</v>
      </c>
      <c r="D1100" t="s">
        <v>709</v>
      </c>
      <c r="F1100" s="6">
        <f>O1100+Y1100</f>
        <v>12647000</v>
      </c>
      <c r="H1100" s="6">
        <f>Q1100+Z1100</f>
        <v>631000</v>
      </c>
      <c r="M1100" s="4"/>
      <c r="O1100" s="6">
        <v>10876000</v>
      </c>
      <c r="Q1100" s="6">
        <v>534000</v>
      </c>
      <c r="Y1100" s="208">
        <v>1771000</v>
      </c>
      <c r="Z1100" s="208">
        <v>97000</v>
      </c>
      <c r="AA1100" s="46"/>
      <c r="AB1100" s="17"/>
      <c r="AC1100" s="17"/>
      <c r="AD1100" s="229">
        <v>0</v>
      </c>
      <c r="AE1100" s="229">
        <v>0</v>
      </c>
      <c r="AF1100" s="46"/>
      <c r="AG1100" s="17"/>
      <c r="AH1100" s="17"/>
    </row>
    <row r="1101" spans="3:34" ht="12.75">
      <c r="C1101" t="s">
        <v>710</v>
      </c>
      <c r="M1101" s="4"/>
      <c r="Y1101" s="208"/>
      <c r="Z1101" s="208"/>
      <c r="AA1101" s="46"/>
      <c r="AB1101" s="17"/>
      <c r="AC1101" s="17"/>
      <c r="AD1101" s="208"/>
      <c r="AE1101" s="208"/>
      <c r="AF1101" s="46"/>
      <c r="AG1101" s="17"/>
      <c r="AH1101" s="17"/>
    </row>
    <row r="1102" spans="2:34" ht="12.75">
      <c r="B1102" s="16">
        <v>8</v>
      </c>
      <c r="D1102" t="s">
        <v>708</v>
      </c>
      <c r="F1102" s="187">
        <v>0</v>
      </c>
      <c r="H1102" s="187">
        <v>0</v>
      </c>
      <c r="M1102" s="4"/>
      <c r="O1102" s="187">
        <v>0</v>
      </c>
      <c r="Q1102" s="187">
        <v>0</v>
      </c>
      <c r="Y1102" s="208"/>
      <c r="Z1102" s="208"/>
      <c r="AA1102" s="46"/>
      <c r="AB1102" s="17"/>
      <c r="AC1102" s="17"/>
      <c r="AD1102" s="208"/>
      <c r="AE1102" s="208"/>
      <c r="AF1102" s="46"/>
      <c r="AG1102" s="17"/>
      <c r="AH1102" s="17"/>
    </row>
    <row r="1103" spans="4:34" ht="12.75">
      <c r="D1103" t="s">
        <v>711</v>
      </c>
      <c r="M1103" s="4"/>
      <c r="Y1103" s="208"/>
      <c r="Z1103" s="208"/>
      <c r="AA1103" s="46"/>
      <c r="AB1103" s="17"/>
      <c r="AC1103" s="17"/>
      <c r="AD1103" s="208"/>
      <c r="AE1103" s="208"/>
      <c r="AF1103" s="46"/>
      <c r="AG1103" s="17"/>
      <c r="AH1103" s="17"/>
    </row>
    <row r="1104" spans="2:34" ht="12.75">
      <c r="B1104" s="16" t="s">
        <v>464</v>
      </c>
      <c r="E1104" t="s">
        <v>712</v>
      </c>
      <c r="F1104" s="6">
        <v>13000</v>
      </c>
      <c r="H1104" s="6">
        <v>1100</v>
      </c>
      <c r="M1104" s="4"/>
      <c r="O1104" s="6">
        <v>13000</v>
      </c>
      <c r="Q1104" s="6">
        <v>1100</v>
      </c>
      <c r="Y1104" s="208"/>
      <c r="Z1104" s="208"/>
      <c r="AA1104" s="46"/>
      <c r="AB1104" s="17"/>
      <c r="AC1104" s="17"/>
      <c r="AD1104" s="208"/>
      <c r="AE1104" s="208"/>
      <c r="AF1104" s="46"/>
      <c r="AG1104" s="17"/>
      <c r="AH1104" s="17"/>
    </row>
    <row r="1105" spans="2:34" ht="12.75">
      <c r="B1105" s="16" t="s">
        <v>465</v>
      </c>
      <c r="E1105" t="s">
        <v>713</v>
      </c>
      <c r="F1105" s="6">
        <v>12000</v>
      </c>
      <c r="H1105" s="6">
        <v>1200</v>
      </c>
      <c r="M1105" s="4"/>
      <c r="O1105" s="6">
        <v>12000</v>
      </c>
      <c r="Q1105" s="6">
        <v>1200</v>
      </c>
      <c r="Y1105" s="208"/>
      <c r="Z1105" s="208"/>
      <c r="AA1105" s="46"/>
      <c r="AB1105" s="17"/>
      <c r="AC1105" s="17"/>
      <c r="AD1105" s="208"/>
      <c r="AE1105" s="208"/>
      <c r="AF1105" s="46"/>
      <c r="AG1105" s="17"/>
      <c r="AH1105" s="17"/>
    </row>
    <row r="1106" spans="2:34" ht="12.75">
      <c r="B1106" s="16" t="s">
        <v>715</v>
      </c>
      <c r="E1106" t="s">
        <v>714</v>
      </c>
      <c r="F1106" s="6">
        <v>1000</v>
      </c>
      <c r="H1106" s="198">
        <v>0</v>
      </c>
      <c r="M1106" s="4"/>
      <c r="O1106" s="6">
        <v>1000</v>
      </c>
      <c r="Q1106" s="198">
        <v>0</v>
      </c>
      <c r="Y1106" s="208"/>
      <c r="Z1106" s="208"/>
      <c r="AA1106" s="46"/>
      <c r="AB1106" s="17"/>
      <c r="AC1106" s="17"/>
      <c r="AD1106" s="208"/>
      <c r="AE1106" s="208"/>
      <c r="AF1106" s="46"/>
      <c r="AG1106" s="17"/>
      <c r="AH1106" s="17"/>
    </row>
    <row r="1107" spans="3:34" ht="12.75">
      <c r="C1107" t="s">
        <v>716</v>
      </c>
      <c r="M1107" s="4"/>
      <c r="Y1107" s="208"/>
      <c r="Z1107" s="208"/>
      <c r="AA1107" s="46"/>
      <c r="AB1107" s="17"/>
      <c r="AC1107" s="17"/>
      <c r="AD1107" s="208"/>
      <c r="AE1107" s="208"/>
      <c r="AF1107" s="46"/>
      <c r="AG1107" s="17"/>
      <c r="AH1107" s="17"/>
    </row>
    <row r="1108" spans="2:34" ht="12.75">
      <c r="B1108" s="16" t="s">
        <v>717</v>
      </c>
      <c r="D1108" t="s">
        <v>720</v>
      </c>
      <c r="F1108" s="6">
        <v>17000</v>
      </c>
      <c r="H1108" s="6">
        <v>200</v>
      </c>
      <c r="M1108" s="4"/>
      <c r="O1108" s="6">
        <v>17000</v>
      </c>
      <c r="Q1108" s="6">
        <v>200</v>
      </c>
      <c r="Y1108" s="208"/>
      <c r="Z1108" s="208"/>
      <c r="AA1108" s="46"/>
      <c r="AB1108" s="17"/>
      <c r="AC1108" s="17"/>
      <c r="AD1108" s="208"/>
      <c r="AE1108" s="208"/>
      <c r="AF1108" s="46"/>
      <c r="AG1108" s="17"/>
      <c r="AH1108" s="17"/>
    </row>
    <row r="1109" spans="2:34" ht="12.75">
      <c r="B1109" s="16" t="s">
        <v>718</v>
      </c>
      <c r="D1109" t="s">
        <v>721</v>
      </c>
      <c r="F1109" s="6">
        <v>170000</v>
      </c>
      <c r="H1109" s="6">
        <v>3400</v>
      </c>
      <c r="M1109" s="4"/>
      <c r="O1109" s="6">
        <v>170000</v>
      </c>
      <c r="Q1109" s="6">
        <v>3400</v>
      </c>
      <c r="Y1109" s="208"/>
      <c r="Z1109" s="208"/>
      <c r="AA1109" s="46"/>
      <c r="AB1109" s="17"/>
      <c r="AC1109" s="17"/>
      <c r="AD1109" s="208"/>
      <c r="AE1109" s="208"/>
      <c r="AF1109" s="46"/>
      <c r="AG1109" s="17"/>
      <c r="AH1109" s="17"/>
    </row>
    <row r="1110" spans="2:34" ht="12.75">
      <c r="B1110" s="16" t="s">
        <v>719</v>
      </c>
      <c r="D1110" t="s">
        <v>722</v>
      </c>
      <c r="F1110" s="6">
        <v>8000</v>
      </c>
      <c r="H1110" s="6">
        <v>400</v>
      </c>
      <c r="M1110" s="4"/>
      <c r="O1110" s="6">
        <v>8000</v>
      </c>
      <c r="Q1110" s="6">
        <v>400</v>
      </c>
      <c r="Y1110" s="208"/>
      <c r="Z1110" s="208"/>
      <c r="AA1110" s="46"/>
      <c r="AB1110" s="17"/>
      <c r="AC1110" s="17"/>
      <c r="AD1110" s="208"/>
      <c r="AE1110" s="208"/>
      <c r="AF1110" s="46"/>
      <c r="AG1110" s="17"/>
      <c r="AH1110" s="17"/>
    </row>
    <row r="1111" spans="3:34" ht="12.75">
      <c r="C1111" t="s">
        <v>724</v>
      </c>
      <c r="M1111" s="4"/>
      <c r="Y1111" s="208"/>
      <c r="Z1111" s="208"/>
      <c r="AA1111" s="46"/>
      <c r="AB1111" s="17"/>
      <c r="AC1111" s="17"/>
      <c r="AD1111" s="208"/>
      <c r="AE1111" s="208"/>
      <c r="AF1111" s="46"/>
      <c r="AG1111" s="17"/>
      <c r="AH1111" s="17"/>
    </row>
    <row r="1112" spans="2:34" ht="12.75">
      <c r="B1112" s="16" t="s">
        <v>728</v>
      </c>
      <c r="D1112" t="s">
        <v>725</v>
      </c>
      <c r="F1112" s="41"/>
      <c r="G1112" s="52"/>
      <c r="H1112" s="41"/>
      <c r="M1112" s="4"/>
      <c r="O1112" s="6">
        <v>9000</v>
      </c>
      <c r="Q1112" s="6">
        <v>1000</v>
      </c>
      <c r="Y1112" s="208"/>
      <c r="Z1112" s="208"/>
      <c r="AA1112" s="46"/>
      <c r="AB1112" s="17"/>
      <c r="AC1112" s="17"/>
      <c r="AD1112" s="208"/>
      <c r="AE1112" s="208"/>
      <c r="AF1112" s="46"/>
      <c r="AG1112" s="17"/>
      <c r="AH1112" s="17"/>
    </row>
    <row r="1113" spans="2:34" ht="12.75">
      <c r="B1113" s="16" t="s">
        <v>729</v>
      </c>
      <c r="D1113" t="s">
        <v>726</v>
      </c>
      <c r="F1113" s="41"/>
      <c r="G1113" s="52"/>
      <c r="H1113" s="41"/>
      <c r="M1113" s="4"/>
      <c r="O1113" s="6">
        <v>5000</v>
      </c>
      <c r="Q1113" s="6">
        <v>500</v>
      </c>
      <c r="Y1113" s="208"/>
      <c r="Z1113" s="208"/>
      <c r="AA1113" s="46"/>
      <c r="AB1113" s="17"/>
      <c r="AC1113" s="17"/>
      <c r="AD1113" s="208"/>
      <c r="AE1113" s="208"/>
      <c r="AF1113" s="46"/>
      <c r="AG1113" s="17"/>
      <c r="AH1113" s="17"/>
    </row>
    <row r="1114" spans="3:34" ht="12.75">
      <c r="C1114" s="1" t="s">
        <v>727</v>
      </c>
      <c r="F1114" s="41"/>
      <c r="G1114" s="52"/>
      <c r="H1114" s="41"/>
      <c r="M1114" s="4"/>
      <c r="P1114" s="57">
        <f>SUM(O1097:O1113)</f>
        <v>12040000</v>
      </c>
      <c r="R1114" s="57">
        <f>SUM(Q1097:Q1113)</f>
        <v>559800</v>
      </c>
      <c r="Y1114" s="208"/>
      <c r="Z1114" s="208"/>
      <c r="AA1114" s="46"/>
      <c r="AB1114" s="17"/>
      <c r="AC1114" s="17"/>
      <c r="AD1114" s="208"/>
      <c r="AE1114" s="208"/>
      <c r="AF1114" s="46"/>
      <c r="AG1114" s="17"/>
      <c r="AH1114" s="17"/>
    </row>
    <row r="1115" spans="1:34" ht="12.75">
      <c r="A1115" s="71"/>
      <c r="B1115" s="53" t="s">
        <v>2079</v>
      </c>
      <c r="C1115" s="92" t="s">
        <v>2223</v>
      </c>
      <c r="D1115" s="54"/>
      <c r="E1115" s="54"/>
      <c r="F1115" s="55"/>
      <c r="G1115" s="56"/>
      <c r="H1115" s="55"/>
      <c r="J1115" s="46"/>
      <c r="K1115" s="17"/>
      <c r="L1115" s="47"/>
      <c r="M1115" s="4"/>
      <c r="N1115" s="17"/>
      <c r="O1115" s="55"/>
      <c r="P1115" s="56"/>
      <c r="Q1115" s="55"/>
      <c r="S1115" s="46"/>
      <c r="T1115" s="17"/>
      <c r="X1115" s="17"/>
      <c r="Y1115" s="217"/>
      <c r="Z1115" s="217"/>
      <c r="AA1115" s="46"/>
      <c r="AB1115" s="17"/>
      <c r="AC1115" s="17"/>
      <c r="AD1115" s="217"/>
      <c r="AE1115" s="217"/>
      <c r="AF1115" s="46"/>
      <c r="AG1115" s="17"/>
      <c r="AH1115" s="17"/>
    </row>
    <row r="1116" spans="2:34" ht="12.75">
      <c r="B1116" s="16" t="s">
        <v>731</v>
      </c>
      <c r="C1116" t="s">
        <v>2259</v>
      </c>
      <c r="F1116" s="6">
        <v>3000</v>
      </c>
      <c r="H1116" s="198">
        <v>0</v>
      </c>
      <c r="M1116" s="4"/>
      <c r="O1116" s="6">
        <v>3000</v>
      </c>
      <c r="Q1116" s="198">
        <v>0</v>
      </c>
      <c r="Y1116" s="208"/>
      <c r="Z1116" s="208"/>
      <c r="AA1116" s="46"/>
      <c r="AB1116" s="17"/>
      <c r="AC1116" s="17"/>
      <c r="AD1116" s="208"/>
      <c r="AE1116" s="208"/>
      <c r="AF1116" s="46"/>
      <c r="AG1116" s="17"/>
      <c r="AH1116" s="17"/>
    </row>
    <row r="1117" spans="2:34" ht="12.75">
      <c r="B1117" s="16" t="s">
        <v>732</v>
      </c>
      <c r="C1117" t="s">
        <v>730</v>
      </c>
      <c r="F1117" s="6">
        <v>19000</v>
      </c>
      <c r="H1117" s="6">
        <v>1700</v>
      </c>
      <c r="M1117" s="4"/>
      <c r="O1117" s="6">
        <v>19000</v>
      </c>
      <c r="Q1117" s="6">
        <v>1700</v>
      </c>
      <c r="Y1117" s="208"/>
      <c r="Z1117" s="208"/>
      <c r="AA1117" s="46"/>
      <c r="AB1117" s="17"/>
      <c r="AC1117" s="17"/>
      <c r="AD1117" s="208"/>
      <c r="AE1117" s="208"/>
      <c r="AF1117" s="46"/>
      <c r="AG1117" s="17"/>
      <c r="AH1117" s="17"/>
    </row>
    <row r="1118" spans="2:34" ht="12.75">
      <c r="B1118" s="16" t="s">
        <v>1079</v>
      </c>
      <c r="C1118" t="s">
        <v>1080</v>
      </c>
      <c r="F1118" s="6">
        <v>1000</v>
      </c>
      <c r="H1118" s="6">
        <v>100</v>
      </c>
      <c r="M1118" s="4"/>
      <c r="O1118" s="6">
        <v>1000</v>
      </c>
      <c r="Q1118" s="6">
        <v>100</v>
      </c>
      <c r="Y1118" s="208"/>
      <c r="Z1118" s="208"/>
      <c r="AA1118" s="46"/>
      <c r="AB1118" s="17"/>
      <c r="AC1118" s="17"/>
      <c r="AD1118" s="208"/>
      <c r="AE1118" s="208"/>
      <c r="AF1118" s="46"/>
      <c r="AG1118" s="17"/>
      <c r="AH1118" s="17"/>
    </row>
    <row r="1119" spans="3:34" ht="12.75">
      <c r="C1119" s="1" t="s">
        <v>733</v>
      </c>
      <c r="G1119" s="84">
        <f>SUM(F1042:F1118)</f>
        <v>187550000</v>
      </c>
      <c r="H1119" s="23"/>
      <c r="I1119" s="84">
        <f>SUM(H1042:H1118)</f>
        <v>9168700</v>
      </c>
      <c r="M1119" s="4"/>
      <c r="P1119" s="84">
        <f>SUM(O1042:O1118)</f>
        <v>124239000</v>
      </c>
      <c r="Q1119" s="23"/>
      <c r="R1119" s="84">
        <f>SUM(Q1042:Q1118)</f>
        <v>5381700</v>
      </c>
      <c r="Y1119" s="208"/>
      <c r="Z1119" s="208"/>
      <c r="AA1119" s="46"/>
      <c r="AB1119" s="17"/>
      <c r="AC1119" s="17"/>
      <c r="AD1119" s="208"/>
      <c r="AE1119" s="208"/>
      <c r="AF1119" s="46"/>
      <c r="AG1119" s="17"/>
      <c r="AH1119" s="17"/>
    </row>
    <row r="1120" spans="3:34" ht="12.75">
      <c r="C1120" t="s">
        <v>398</v>
      </c>
      <c r="M1120" s="4"/>
      <c r="Y1120" s="208"/>
      <c r="Z1120" s="208"/>
      <c r="AA1120" s="46"/>
      <c r="AB1120" s="17"/>
      <c r="AC1120" s="17"/>
      <c r="AD1120" s="208"/>
      <c r="AE1120" s="208"/>
      <c r="AF1120" s="46"/>
      <c r="AG1120" s="17"/>
      <c r="AH1120" s="17"/>
    </row>
    <row r="1121" spans="1:34" ht="12.75">
      <c r="A1121" s="8">
        <v>168</v>
      </c>
      <c r="B1121" s="16">
        <v>1</v>
      </c>
      <c r="D1121" t="s">
        <v>735</v>
      </c>
      <c r="F1121" s="6">
        <v>91000</v>
      </c>
      <c r="H1121" s="6">
        <v>3600</v>
      </c>
      <c r="M1121" s="4"/>
      <c r="O1121" s="6">
        <v>91000</v>
      </c>
      <c r="Q1121" s="6">
        <v>3600</v>
      </c>
      <c r="Y1121" s="208"/>
      <c r="Z1121" s="208"/>
      <c r="AA1121" s="46"/>
      <c r="AB1121" s="17"/>
      <c r="AC1121" s="17"/>
      <c r="AD1121" s="208"/>
      <c r="AE1121" s="208"/>
      <c r="AF1121" s="46"/>
      <c r="AG1121" s="17"/>
      <c r="AH1121" s="17"/>
    </row>
    <row r="1122" spans="2:34" ht="12.75">
      <c r="B1122" s="16">
        <v>2</v>
      </c>
      <c r="D1122" t="s">
        <v>734</v>
      </c>
      <c r="F1122" s="6">
        <v>218000</v>
      </c>
      <c r="H1122" s="6">
        <v>8200</v>
      </c>
      <c r="M1122" s="4"/>
      <c r="O1122" s="6">
        <v>218000</v>
      </c>
      <c r="Q1122" s="6">
        <v>8200</v>
      </c>
      <c r="Y1122" s="208"/>
      <c r="Z1122" s="208"/>
      <c r="AA1122" s="46"/>
      <c r="AB1122" s="17"/>
      <c r="AC1122" s="17"/>
      <c r="AD1122" s="208"/>
      <c r="AE1122" s="208"/>
      <c r="AF1122" s="46"/>
      <c r="AG1122" s="17"/>
      <c r="AH1122" s="17"/>
    </row>
    <row r="1123" spans="1:34" ht="12.75">
      <c r="A1123" s="8">
        <v>169</v>
      </c>
      <c r="B1123" s="16" t="s">
        <v>1135</v>
      </c>
      <c r="C1123" t="s">
        <v>736</v>
      </c>
      <c r="F1123" s="276">
        <f>SUM(O1123:O1133,Y1123)</f>
        <v>16848000</v>
      </c>
      <c r="H1123" s="276">
        <f>SUM(Q1123:Q1133,Z1123)</f>
        <v>230100</v>
      </c>
      <c r="M1123" s="4"/>
      <c r="O1123" s="6">
        <v>5008000</v>
      </c>
      <c r="Q1123" s="6">
        <v>59000</v>
      </c>
      <c r="Y1123" s="276">
        <v>1395000</v>
      </c>
      <c r="Z1123" s="276">
        <v>23000</v>
      </c>
      <c r="AA1123" s="46"/>
      <c r="AB1123" s="17"/>
      <c r="AC1123" s="17"/>
      <c r="AD1123" s="207"/>
      <c r="AE1123" s="207"/>
      <c r="AF1123" s="46"/>
      <c r="AG1123" s="17"/>
      <c r="AH1123" s="17"/>
    </row>
    <row r="1124" spans="2:34" ht="12.75">
      <c r="B1124" s="16" t="s">
        <v>1141</v>
      </c>
      <c r="C1124" t="s">
        <v>737</v>
      </c>
      <c r="F1124" s="276"/>
      <c r="H1124" s="276"/>
      <c r="M1124" s="4"/>
      <c r="O1124" s="6">
        <v>143000</v>
      </c>
      <c r="Q1124" s="6">
        <v>1100</v>
      </c>
      <c r="Y1124" s="276"/>
      <c r="Z1124" s="276"/>
      <c r="AA1124" s="46"/>
      <c r="AB1124" s="17"/>
      <c r="AC1124" s="17"/>
      <c r="AD1124" s="207"/>
      <c r="AE1124" s="207"/>
      <c r="AF1124" s="46"/>
      <c r="AG1124" s="17"/>
      <c r="AH1124" s="17"/>
    </row>
    <row r="1125" spans="2:34" ht="12.75">
      <c r="B1125" s="16" t="s">
        <v>965</v>
      </c>
      <c r="C1125" t="s">
        <v>738</v>
      </c>
      <c r="F1125" s="276"/>
      <c r="H1125" s="276"/>
      <c r="M1125" s="4"/>
      <c r="O1125" s="6">
        <v>758000</v>
      </c>
      <c r="Q1125" s="6">
        <v>14000</v>
      </c>
      <c r="Y1125" s="276"/>
      <c r="Z1125" s="276"/>
      <c r="AA1125" s="46"/>
      <c r="AB1125" s="17"/>
      <c r="AC1125" s="17"/>
      <c r="AD1125" s="207"/>
      <c r="AE1125" s="207"/>
      <c r="AF1125" s="46"/>
      <c r="AG1125" s="17"/>
      <c r="AH1125" s="17"/>
    </row>
    <row r="1126" spans="2:34" ht="12.75">
      <c r="B1126" s="16" t="s">
        <v>966</v>
      </c>
      <c r="C1126" t="s">
        <v>739</v>
      </c>
      <c r="F1126" s="276"/>
      <c r="H1126" s="276"/>
      <c r="M1126" s="4"/>
      <c r="O1126" s="6">
        <v>16000</v>
      </c>
      <c r="Q1126" s="198">
        <v>0</v>
      </c>
      <c r="Y1126" s="276"/>
      <c r="Z1126" s="276"/>
      <c r="AA1126" s="46"/>
      <c r="AB1126" s="17"/>
      <c r="AC1126" s="17"/>
      <c r="AD1126" s="207"/>
      <c r="AE1126" s="207"/>
      <c r="AF1126" s="46"/>
      <c r="AG1126" s="17"/>
      <c r="AH1126" s="17"/>
    </row>
    <row r="1127" spans="2:34" ht="12.75">
      <c r="B1127" s="16" t="s">
        <v>967</v>
      </c>
      <c r="C1127" t="s">
        <v>740</v>
      </c>
      <c r="F1127" s="276"/>
      <c r="H1127" s="276"/>
      <c r="M1127" s="4"/>
      <c r="O1127" s="6">
        <v>13000</v>
      </c>
      <c r="Q1127" s="6">
        <v>300</v>
      </c>
      <c r="Y1127" s="276"/>
      <c r="Z1127" s="276"/>
      <c r="AA1127" s="46"/>
      <c r="AB1127" s="17"/>
      <c r="AC1127" s="17"/>
      <c r="AD1127" s="207"/>
      <c r="AE1127" s="207"/>
      <c r="AF1127" s="46"/>
      <c r="AG1127" s="17"/>
      <c r="AH1127" s="17"/>
    </row>
    <row r="1128" spans="2:34" ht="12.75">
      <c r="B1128" s="16" t="s">
        <v>260</v>
      </c>
      <c r="C1128" t="s">
        <v>741</v>
      </c>
      <c r="F1128" s="276"/>
      <c r="H1128" s="276"/>
      <c r="M1128" s="4"/>
      <c r="O1128" s="6">
        <v>366000</v>
      </c>
      <c r="Q1128" s="6">
        <v>4200</v>
      </c>
      <c r="Y1128" s="276"/>
      <c r="Z1128" s="276"/>
      <c r="AA1128" s="46"/>
      <c r="AB1128" s="17"/>
      <c r="AC1128" s="17"/>
      <c r="AD1128" s="207"/>
      <c r="AE1128" s="207"/>
      <c r="AF1128" s="46"/>
      <c r="AG1128" s="17"/>
      <c r="AH1128" s="17"/>
    </row>
    <row r="1129" spans="2:34" ht="12.75">
      <c r="B1129" s="16" t="s">
        <v>262</v>
      </c>
      <c r="C1129" t="s">
        <v>742</v>
      </c>
      <c r="F1129" s="276"/>
      <c r="H1129" s="276"/>
      <c r="M1129" s="4"/>
      <c r="O1129" s="6">
        <v>787000</v>
      </c>
      <c r="Q1129" s="6">
        <v>13000</v>
      </c>
      <c r="Y1129" s="276"/>
      <c r="Z1129" s="276"/>
      <c r="AA1129" s="46"/>
      <c r="AB1129" s="17"/>
      <c r="AC1129" s="17"/>
      <c r="AD1129" s="207"/>
      <c r="AE1129" s="207"/>
      <c r="AF1129" s="46"/>
      <c r="AG1129" s="17"/>
      <c r="AH1129" s="17"/>
    </row>
    <row r="1130" spans="2:34" ht="12.75">
      <c r="B1130" s="16" t="s">
        <v>1970</v>
      </c>
      <c r="C1130" t="s">
        <v>743</v>
      </c>
      <c r="F1130" s="276"/>
      <c r="H1130" s="276"/>
      <c r="M1130" s="4"/>
      <c r="O1130" s="6">
        <v>189000</v>
      </c>
      <c r="Q1130" s="6">
        <v>4200</v>
      </c>
      <c r="Y1130" s="276"/>
      <c r="Z1130" s="276"/>
      <c r="AA1130" s="46"/>
      <c r="AB1130" s="17"/>
      <c r="AC1130" s="17"/>
      <c r="AD1130" s="207"/>
      <c r="AE1130" s="207"/>
      <c r="AF1130" s="46"/>
      <c r="AG1130" s="17"/>
      <c r="AH1130" s="17"/>
    </row>
    <row r="1131" spans="2:34" ht="12.75">
      <c r="B1131" s="16" t="s">
        <v>1971</v>
      </c>
      <c r="C1131" t="s">
        <v>1081</v>
      </c>
      <c r="F1131" s="276"/>
      <c r="H1131" s="276"/>
      <c r="M1131" s="4"/>
      <c r="O1131" s="6">
        <v>6739000</v>
      </c>
      <c r="Q1131" s="6">
        <v>106000</v>
      </c>
      <c r="Y1131" s="276"/>
      <c r="Z1131" s="276"/>
      <c r="AA1131" s="46"/>
      <c r="AB1131" s="17"/>
      <c r="AC1131" s="17"/>
      <c r="AD1131" s="207"/>
      <c r="AE1131" s="207"/>
      <c r="AF1131" s="46"/>
      <c r="AG1131" s="17"/>
      <c r="AH1131" s="17"/>
    </row>
    <row r="1132" spans="1:34" ht="12.75">
      <c r="A1132" s="87"/>
      <c r="B1132" s="88" t="s">
        <v>1972</v>
      </c>
      <c r="C1132" s="89" t="s">
        <v>744</v>
      </c>
      <c r="D1132" s="89"/>
      <c r="E1132" s="89"/>
      <c r="F1132" s="276"/>
      <c r="H1132" s="276"/>
      <c r="M1132" s="4"/>
      <c r="O1132" s="90">
        <v>221000</v>
      </c>
      <c r="P1132" s="91"/>
      <c r="Q1132" s="90">
        <v>700</v>
      </c>
      <c r="Y1132" s="276"/>
      <c r="Z1132" s="276"/>
      <c r="AA1132" s="46"/>
      <c r="AB1132" s="17"/>
      <c r="AC1132" s="17"/>
      <c r="AD1132" s="207"/>
      <c r="AE1132" s="207"/>
      <c r="AF1132" s="46"/>
      <c r="AG1132" s="17"/>
      <c r="AH1132" s="17"/>
    </row>
    <row r="1133" spans="1:34" ht="12.75">
      <c r="A1133" s="87"/>
      <c r="B1133" s="88" t="s">
        <v>2037</v>
      </c>
      <c r="C1133" s="89" t="s">
        <v>2365</v>
      </c>
      <c r="D1133" s="89"/>
      <c r="E1133" s="89"/>
      <c r="F1133" s="276"/>
      <c r="H1133" s="276"/>
      <c r="M1133" s="4"/>
      <c r="O1133" s="90">
        <v>1213000</v>
      </c>
      <c r="P1133" s="91"/>
      <c r="Q1133" s="90">
        <v>4600</v>
      </c>
      <c r="Y1133" s="276"/>
      <c r="Z1133" s="276"/>
      <c r="AA1133" s="46"/>
      <c r="AB1133" s="17"/>
      <c r="AC1133" s="17"/>
      <c r="AD1133" s="207"/>
      <c r="AE1133" s="207"/>
      <c r="AF1133" s="46"/>
      <c r="AG1133" s="17"/>
      <c r="AH1133" s="17"/>
    </row>
    <row r="1134" spans="2:34" ht="12.75">
      <c r="B1134" s="16">
        <v>2</v>
      </c>
      <c r="C1134" t="s">
        <v>2366</v>
      </c>
      <c r="F1134" s="6">
        <v>763000</v>
      </c>
      <c r="H1134" s="6">
        <v>9600</v>
      </c>
      <c r="M1134" s="4"/>
      <c r="O1134" s="6">
        <v>763000</v>
      </c>
      <c r="Q1134" s="6">
        <v>9600</v>
      </c>
      <c r="Y1134" s="208"/>
      <c r="Z1134" s="208"/>
      <c r="AA1134" s="46"/>
      <c r="AB1134" s="17"/>
      <c r="AC1134" s="17"/>
      <c r="AD1134" s="208"/>
      <c r="AE1134" s="208"/>
      <c r="AF1134" s="46"/>
      <c r="AG1134" s="17"/>
      <c r="AH1134" s="17"/>
    </row>
    <row r="1135" spans="2:34" ht="12.75">
      <c r="B1135" s="16" t="s">
        <v>950</v>
      </c>
      <c r="C1135" t="s">
        <v>1082</v>
      </c>
      <c r="F1135" s="6">
        <v>491000</v>
      </c>
      <c r="H1135" s="6">
        <v>2800</v>
      </c>
      <c r="M1135" s="4"/>
      <c r="O1135" s="6">
        <v>491000</v>
      </c>
      <c r="Q1135" s="6">
        <v>2800</v>
      </c>
      <c r="Y1135" s="208"/>
      <c r="Z1135" s="208"/>
      <c r="AA1135" s="46"/>
      <c r="AB1135" s="17"/>
      <c r="AC1135" s="17"/>
      <c r="AD1135" s="208"/>
      <c r="AE1135" s="208"/>
      <c r="AF1135" s="46"/>
      <c r="AG1135" s="17"/>
      <c r="AH1135" s="17"/>
    </row>
    <row r="1136" spans="2:34" ht="12.75">
      <c r="B1136" s="16" t="s">
        <v>952</v>
      </c>
      <c r="D1136" t="s">
        <v>745</v>
      </c>
      <c r="F1136" s="6">
        <v>6000</v>
      </c>
      <c r="H1136" s="198">
        <v>0</v>
      </c>
      <c r="M1136" s="4"/>
      <c r="O1136" s="6">
        <v>6000</v>
      </c>
      <c r="Q1136" s="198">
        <v>0</v>
      </c>
      <c r="Y1136" s="208"/>
      <c r="Z1136" s="208"/>
      <c r="AA1136" s="46"/>
      <c r="AB1136" s="17"/>
      <c r="AC1136" s="17"/>
      <c r="AD1136" s="208"/>
      <c r="AE1136" s="208"/>
      <c r="AF1136" s="46"/>
      <c r="AG1136" s="17"/>
      <c r="AH1136" s="17"/>
    </row>
    <row r="1137" spans="2:34" ht="12.75">
      <c r="B1137" s="16" t="s">
        <v>1687</v>
      </c>
      <c r="C1137" t="s">
        <v>2367</v>
      </c>
      <c r="F1137" s="6">
        <v>5354000</v>
      </c>
      <c r="H1137" s="6">
        <v>23000</v>
      </c>
      <c r="M1137" s="4"/>
      <c r="O1137" s="6">
        <v>5354000</v>
      </c>
      <c r="Q1137" s="6">
        <v>23000</v>
      </c>
      <c r="Y1137" s="208"/>
      <c r="Z1137" s="208"/>
      <c r="AA1137" s="46"/>
      <c r="AB1137" s="17"/>
      <c r="AC1137" s="17"/>
      <c r="AD1137" s="208"/>
      <c r="AE1137" s="208"/>
      <c r="AF1137" s="46"/>
      <c r="AG1137" s="17"/>
      <c r="AH1137" s="17"/>
    </row>
    <row r="1138" spans="2:34" ht="12.75">
      <c r="B1138" s="16" t="s">
        <v>1688</v>
      </c>
      <c r="D1138" t="s">
        <v>745</v>
      </c>
      <c r="F1138" s="6">
        <v>3000</v>
      </c>
      <c r="H1138" s="198">
        <v>0</v>
      </c>
      <c r="M1138" s="4"/>
      <c r="O1138" s="6">
        <v>3000</v>
      </c>
      <c r="Q1138" s="198">
        <v>0</v>
      </c>
      <c r="Y1138" s="208"/>
      <c r="Z1138" s="208"/>
      <c r="AA1138" s="46"/>
      <c r="AB1138" s="17"/>
      <c r="AC1138" s="17"/>
      <c r="AD1138" s="208"/>
      <c r="AE1138" s="208"/>
      <c r="AF1138" s="46"/>
      <c r="AG1138" s="17"/>
      <c r="AH1138" s="17"/>
    </row>
    <row r="1139" spans="3:34" ht="12.75">
      <c r="C1139" s="1" t="s">
        <v>746</v>
      </c>
      <c r="G1139" s="57">
        <f>SUM(F1123:F1138)</f>
        <v>23465000</v>
      </c>
      <c r="I1139" s="57">
        <f>SUM(H1123:H1138)</f>
        <v>265500</v>
      </c>
      <c r="M1139" s="4"/>
      <c r="P1139" s="57">
        <f>SUM(O1123:O1138)</f>
        <v>22070000</v>
      </c>
      <c r="R1139" s="57">
        <f>SUM(Q1123:Q1138)</f>
        <v>242500</v>
      </c>
      <c r="Y1139" s="208"/>
      <c r="Z1139" s="208"/>
      <c r="AA1139" s="46"/>
      <c r="AB1139" s="17"/>
      <c r="AC1139" s="17"/>
      <c r="AD1139" s="208"/>
      <c r="AE1139" s="208"/>
      <c r="AF1139" s="46"/>
      <c r="AG1139" s="17"/>
      <c r="AH1139" s="17"/>
    </row>
    <row r="1140" spans="1:34" ht="12.75">
      <c r="A1140" s="8">
        <v>170</v>
      </c>
      <c r="C1140" t="s">
        <v>2368</v>
      </c>
      <c r="F1140" s="6">
        <v>872000</v>
      </c>
      <c r="H1140" s="6">
        <v>4200</v>
      </c>
      <c r="M1140" s="4"/>
      <c r="O1140" s="6">
        <v>872000</v>
      </c>
      <c r="Q1140" s="6">
        <v>4200</v>
      </c>
      <c r="Y1140" s="208"/>
      <c r="Z1140" s="208"/>
      <c r="AA1140" s="46"/>
      <c r="AB1140" s="17"/>
      <c r="AC1140" s="17"/>
      <c r="AD1140" s="208"/>
      <c r="AE1140" s="208"/>
      <c r="AF1140" s="46"/>
      <c r="AG1140" s="17"/>
      <c r="AH1140" s="17"/>
    </row>
    <row r="1141" spans="1:34" ht="12.75">
      <c r="A1141" s="8">
        <v>171</v>
      </c>
      <c r="B1141" s="16" t="s">
        <v>1135</v>
      </c>
      <c r="C1141" t="s">
        <v>747</v>
      </c>
      <c r="F1141" s="6">
        <v>714000</v>
      </c>
      <c r="H1141" s="26"/>
      <c r="J1141" s="24">
        <v>109000</v>
      </c>
      <c r="K1141" s="25" t="s">
        <v>406</v>
      </c>
      <c r="L1141" s="75"/>
      <c r="M1141" s="4"/>
      <c r="O1141" s="6">
        <v>714000</v>
      </c>
      <c r="Q1141" s="26"/>
      <c r="S1141" s="24">
        <v>109000</v>
      </c>
      <c r="T1141" s="25" t="s">
        <v>406</v>
      </c>
      <c r="Y1141" s="208"/>
      <c r="Z1141" s="219"/>
      <c r="AA1141" s="74"/>
      <c r="AB1141" s="105"/>
      <c r="AC1141" s="17"/>
      <c r="AD1141" s="208"/>
      <c r="AE1141" s="219"/>
      <c r="AF1141" s="74"/>
      <c r="AG1141" s="105"/>
      <c r="AH1141" s="17"/>
    </row>
    <row r="1142" spans="2:34" ht="12.75">
      <c r="B1142" s="16" t="s">
        <v>1913</v>
      </c>
      <c r="D1142" t="s">
        <v>748</v>
      </c>
      <c r="F1142" s="6">
        <v>391000</v>
      </c>
      <c r="H1142" s="198">
        <v>0</v>
      </c>
      <c r="J1142" s="24">
        <v>75000</v>
      </c>
      <c r="K1142" s="25" t="s">
        <v>406</v>
      </c>
      <c r="L1142" s="75"/>
      <c r="M1142" s="4"/>
      <c r="O1142" s="6">
        <v>391000</v>
      </c>
      <c r="Q1142" s="198">
        <v>0</v>
      </c>
      <c r="S1142" s="24">
        <v>75000</v>
      </c>
      <c r="T1142" s="25" t="s">
        <v>406</v>
      </c>
      <c r="Y1142" s="208"/>
      <c r="Z1142" s="208"/>
      <c r="AA1142" s="74"/>
      <c r="AB1142" s="105"/>
      <c r="AC1142" s="17"/>
      <c r="AD1142" s="208"/>
      <c r="AE1142" s="208"/>
      <c r="AF1142" s="74"/>
      <c r="AG1142" s="105"/>
      <c r="AH1142" s="17"/>
    </row>
    <row r="1143" spans="2:34" ht="12.75">
      <c r="B1143" s="16" t="s">
        <v>965</v>
      </c>
      <c r="D1143" t="s">
        <v>2292</v>
      </c>
      <c r="F1143" s="187">
        <v>0</v>
      </c>
      <c r="H1143" s="187"/>
      <c r="J1143" s="187">
        <v>0</v>
      </c>
      <c r="K1143" s="25"/>
      <c r="L1143" s="75"/>
      <c r="M1143" s="4"/>
      <c r="O1143" s="187">
        <v>0</v>
      </c>
      <c r="Q1143" s="187"/>
      <c r="S1143" s="187">
        <v>0</v>
      </c>
      <c r="T1143" s="25"/>
      <c r="Y1143" s="208"/>
      <c r="Z1143" s="219"/>
      <c r="AA1143" s="74"/>
      <c r="AB1143" s="105"/>
      <c r="AC1143" s="17"/>
      <c r="AD1143" s="208"/>
      <c r="AE1143" s="219"/>
      <c r="AF1143" s="74"/>
      <c r="AG1143" s="105"/>
      <c r="AH1143" s="17"/>
    </row>
    <row r="1144" spans="2:34" ht="12.75">
      <c r="B1144" s="20" t="s">
        <v>2370</v>
      </c>
      <c r="C1144" s="21" t="s">
        <v>749</v>
      </c>
      <c r="D1144" s="21"/>
      <c r="H1144" s="26"/>
      <c r="J1144" s="24">
        <v>11000</v>
      </c>
      <c r="K1144" s="25" t="s">
        <v>406</v>
      </c>
      <c r="L1144" s="75"/>
      <c r="M1144" s="4"/>
      <c r="Q1144" s="26"/>
      <c r="S1144" s="24">
        <v>11000</v>
      </c>
      <c r="T1144" s="25" t="s">
        <v>406</v>
      </c>
      <c r="Y1144" s="208"/>
      <c r="Z1144" s="219"/>
      <c r="AA1144" s="74"/>
      <c r="AB1144" s="105"/>
      <c r="AC1144" s="17"/>
      <c r="AD1144" s="208"/>
      <c r="AE1144" s="219"/>
      <c r="AF1144" s="74"/>
      <c r="AG1144" s="105"/>
      <c r="AH1144" s="17"/>
    </row>
    <row r="1145" spans="2:34" ht="12.75">
      <c r="B1145" s="20" t="s">
        <v>980</v>
      </c>
      <c r="C1145" s="21"/>
      <c r="D1145" s="21" t="s">
        <v>750</v>
      </c>
      <c r="H1145" s="26"/>
      <c r="J1145" s="24">
        <v>0</v>
      </c>
      <c r="K1145" s="25" t="s">
        <v>406</v>
      </c>
      <c r="L1145" s="30"/>
      <c r="M1145" s="4"/>
      <c r="Q1145" s="26"/>
      <c r="S1145" s="24">
        <v>0</v>
      </c>
      <c r="T1145" s="25" t="s">
        <v>406</v>
      </c>
      <c r="Y1145" s="208"/>
      <c r="Z1145" s="219"/>
      <c r="AA1145" s="74"/>
      <c r="AB1145" s="105"/>
      <c r="AC1145" s="17"/>
      <c r="AD1145" s="208"/>
      <c r="AE1145" s="219"/>
      <c r="AF1145" s="74"/>
      <c r="AG1145" s="105"/>
      <c r="AH1145" s="17"/>
    </row>
    <row r="1146" spans="1:39" ht="12.75">
      <c r="A1146" s="87"/>
      <c r="B1146" s="88" t="s">
        <v>1914</v>
      </c>
      <c r="C1146" s="89" t="s">
        <v>2224</v>
      </c>
      <c r="D1146" s="89"/>
      <c r="E1146" s="89"/>
      <c r="F1146" s="90">
        <v>0</v>
      </c>
      <c r="G1146" s="91"/>
      <c r="H1146" s="196">
        <v>0</v>
      </c>
      <c r="I1146" s="91"/>
      <c r="J1146" s="97">
        <v>100</v>
      </c>
      <c r="K1146" s="98" t="s">
        <v>406</v>
      </c>
      <c r="L1146" s="86"/>
      <c r="M1146" s="4"/>
      <c r="O1146" s="90">
        <v>0</v>
      </c>
      <c r="P1146" s="91"/>
      <c r="Q1146" s="196">
        <v>0</v>
      </c>
      <c r="R1146" s="91"/>
      <c r="S1146" s="97">
        <v>100</v>
      </c>
      <c r="T1146" s="98" t="s">
        <v>406</v>
      </c>
      <c r="Y1146" s="208"/>
      <c r="Z1146" s="208"/>
      <c r="AA1146" s="46"/>
      <c r="AB1146" s="17"/>
      <c r="AC1146" s="17"/>
      <c r="AD1146" s="208"/>
      <c r="AE1146" s="208"/>
      <c r="AF1146" s="208"/>
      <c r="AG1146" s="208"/>
      <c r="AH1146" s="17"/>
      <c r="AI1146" s="46"/>
      <c r="AJ1146" s="17"/>
      <c r="AK1146" s="17"/>
      <c r="AL1146" s="208"/>
      <c r="AM1146" s="208"/>
    </row>
    <row r="1147" spans="1:39" ht="12.75">
      <c r="A1147" s="87"/>
      <c r="B1147" s="99" t="s">
        <v>2369</v>
      </c>
      <c r="C1147" s="100" t="s">
        <v>2371</v>
      </c>
      <c r="D1147" s="89"/>
      <c r="E1147" s="89"/>
      <c r="F1147" s="90"/>
      <c r="G1147" s="91"/>
      <c r="H1147" s="101"/>
      <c r="I1147" s="91"/>
      <c r="J1147" s="97">
        <v>0</v>
      </c>
      <c r="K1147" s="98" t="s">
        <v>406</v>
      </c>
      <c r="L1147" s="30"/>
      <c r="M1147" s="4"/>
      <c r="O1147" s="90"/>
      <c r="P1147" s="91"/>
      <c r="Q1147" s="101"/>
      <c r="R1147" s="91"/>
      <c r="S1147" s="97">
        <v>0</v>
      </c>
      <c r="T1147" s="98" t="s">
        <v>406</v>
      </c>
      <c r="Y1147" s="208"/>
      <c r="Z1147" s="208"/>
      <c r="AA1147" s="46"/>
      <c r="AB1147" s="17"/>
      <c r="AC1147" s="17"/>
      <c r="AD1147" s="208"/>
      <c r="AE1147" s="208"/>
      <c r="AF1147" s="208"/>
      <c r="AG1147" s="208"/>
      <c r="AH1147" s="17"/>
      <c r="AI1147" s="46"/>
      <c r="AJ1147" s="17"/>
      <c r="AK1147" s="17"/>
      <c r="AL1147" s="208"/>
      <c r="AM1147" s="208"/>
    </row>
    <row r="1148" spans="2:34" ht="12.75">
      <c r="B1148" s="16">
        <v>2</v>
      </c>
      <c r="C1148" t="s">
        <v>979</v>
      </c>
      <c r="F1148" s="6">
        <v>751000</v>
      </c>
      <c r="H1148" s="26"/>
      <c r="J1148" s="24">
        <v>12000</v>
      </c>
      <c r="K1148" s="25" t="s">
        <v>406</v>
      </c>
      <c r="L1148" s="30"/>
      <c r="M1148" s="4"/>
      <c r="O1148" s="6">
        <v>751000</v>
      </c>
      <c r="Q1148" s="26"/>
      <c r="S1148" s="24">
        <v>12000</v>
      </c>
      <c r="T1148" s="25" t="s">
        <v>406</v>
      </c>
      <c r="Y1148" s="208"/>
      <c r="Z1148" s="219"/>
      <c r="AA1148" s="74"/>
      <c r="AB1148" s="105"/>
      <c r="AC1148" s="17"/>
      <c r="AD1148" s="208"/>
      <c r="AE1148" s="219"/>
      <c r="AF1148" s="74"/>
      <c r="AG1148" s="105"/>
      <c r="AH1148" s="17"/>
    </row>
    <row r="1149" spans="2:34" ht="12.75">
      <c r="B1149" s="16" t="s">
        <v>950</v>
      </c>
      <c r="D1149" t="s">
        <v>1083</v>
      </c>
      <c r="F1149" s="6">
        <v>503000</v>
      </c>
      <c r="H1149" s="26"/>
      <c r="J1149" s="24">
        <v>32000</v>
      </c>
      <c r="K1149" s="25" t="s">
        <v>406</v>
      </c>
      <c r="L1149" s="30"/>
      <c r="M1149" s="4"/>
      <c r="O1149" s="6">
        <v>503000</v>
      </c>
      <c r="Q1149" s="26"/>
      <c r="S1149" s="24">
        <v>32000</v>
      </c>
      <c r="T1149" s="25" t="s">
        <v>406</v>
      </c>
      <c r="Y1149" s="208"/>
      <c r="Z1149" s="219"/>
      <c r="AA1149" s="74"/>
      <c r="AB1149" s="105"/>
      <c r="AC1149" s="17"/>
      <c r="AD1149" s="208"/>
      <c r="AE1149" s="219"/>
      <c r="AF1149" s="74"/>
      <c r="AG1149" s="105"/>
      <c r="AH1149" s="17"/>
    </row>
    <row r="1150" spans="2:34" ht="12.75">
      <c r="B1150" s="16" t="s">
        <v>952</v>
      </c>
      <c r="D1150" t="s">
        <v>830</v>
      </c>
      <c r="F1150" s="6">
        <v>1197000</v>
      </c>
      <c r="H1150" s="26"/>
      <c r="J1150" s="24">
        <v>131000</v>
      </c>
      <c r="K1150" s="25" t="s">
        <v>406</v>
      </c>
      <c r="L1150" s="30"/>
      <c r="M1150" s="4"/>
      <c r="O1150" s="6">
        <v>1197000</v>
      </c>
      <c r="Q1150" s="26"/>
      <c r="S1150" s="24">
        <v>131000</v>
      </c>
      <c r="T1150" s="25" t="s">
        <v>406</v>
      </c>
      <c r="Y1150" s="208"/>
      <c r="Z1150" s="219"/>
      <c r="AA1150" s="74"/>
      <c r="AB1150" s="105"/>
      <c r="AC1150" s="17"/>
      <c r="AD1150" s="208"/>
      <c r="AE1150" s="219"/>
      <c r="AF1150" s="74"/>
      <c r="AG1150" s="105"/>
      <c r="AH1150" s="17"/>
    </row>
    <row r="1151" spans="2:34" ht="12.75">
      <c r="B1151" s="16">
        <v>4</v>
      </c>
      <c r="C1151" t="s">
        <v>981</v>
      </c>
      <c r="F1151" s="187">
        <v>0</v>
      </c>
      <c r="H1151" s="26"/>
      <c r="J1151" s="187">
        <v>0</v>
      </c>
      <c r="K1151" s="25"/>
      <c r="L1151" s="30"/>
      <c r="M1151" s="4"/>
      <c r="O1151" s="187">
        <v>0</v>
      </c>
      <c r="Q1151" s="26"/>
      <c r="S1151" s="187">
        <v>0</v>
      </c>
      <c r="T1151" s="25"/>
      <c r="Y1151" s="208"/>
      <c r="Z1151" s="219"/>
      <c r="AA1151" s="74"/>
      <c r="AB1151" s="105"/>
      <c r="AC1151" s="17"/>
      <c r="AD1151" s="208"/>
      <c r="AE1151" s="219"/>
      <c r="AF1151" s="74"/>
      <c r="AG1151" s="105"/>
      <c r="AH1151" s="17"/>
    </row>
    <row r="1152" spans="3:34" ht="12.75">
      <c r="C1152" t="s">
        <v>982</v>
      </c>
      <c r="M1152" s="4"/>
      <c r="Y1152" s="208"/>
      <c r="Z1152" s="208"/>
      <c r="AA1152" s="46"/>
      <c r="AB1152" s="17"/>
      <c r="AC1152" s="17"/>
      <c r="AD1152" s="208"/>
      <c r="AE1152" s="208"/>
      <c r="AF1152" s="46"/>
      <c r="AG1152" s="17"/>
      <c r="AH1152" s="17"/>
    </row>
    <row r="1153" spans="2:34" ht="12.75">
      <c r="B1153" s="16" t="s">
        <v>959</v>
      </c>
      <c r="D1153" t="s">
        <v>1018</v>
      </c>
      <c r="F1153" s="6">
        <v>348000</v>
      </c>
      <c r="H1153" s="6">
        <v>1300</v>
      </c>
      <c r="M1153" s="4"/>
      <c r="O1153" s="6">
        <v>348000</v>
      </c>
      <c r="Q1153" s="6">
        <v>1300</v>
      </c>
      <c r="Y1153" s="208"/>
      <c r="Z1153" s="208"/>
      <c r="AA1153" s="46"/>
      <c r="AB1153" s="17"/>
      <c r="AC1153" s="17"/>
      <c r="AD1153" s="208"/>
      <c r="AE1153" s="208"/>
      <c r="AF1153" s="46"/>
      <c r="AG1153" s="17"/>
      <c r="AH1153" s="17"/>
    </row>
    <row r="1154" spans="2:34" ht="12.75">
      <c r="B1154" s="16" t="s">
        <v>960</v>
      </c>
      <c r="D1154" t="s">
        <v>1019</v>
      </c>
      <c r="F1154" s="6">
        <v>832000</v>
      </c>
      <c r="H1154" s="6">
        <v>2000</v>
      </c>
      <c r="M1154" s="4"/>
      <c r="O1154" s="6">
        <v>832000</v>
      </c>
      <c r="Q1154" s="6">
        <v>2000</v>
      </c>
      <c r="Y1154" s="208"/>
      <c r="Z1154" s="208"/>
      <c r="AA1154" s="46"/>
      <c r="AB1154" s="17"/>
      <c r="AC1154" s="17"/>
      <c r="AD1154" s="208"/>
      <c r="AE1154" s="208"/>
      <c r="AF1154" s="46"/>
      <c r="AG1154" s="17"/>
      <c r="AH1154" s="17"/>
    </row>
    <row r="1155" spans="3:34" ht="12.75">
      <c r="C1155" s="1" t="s">
        <v>1020</v>
      </c>
      <c r="G1155" s="57">
        <f>SUM(F1141:F1154)</f>
        <v>4736000</v>
      </c>
      <c r="M1155" s="4"/>
      <c r="P1155" s="57">
        <f>SUM(O1141:O1154)</f>
        <v>4736000</v>
      </c>
      <c r="Y1155" s="208"/>
      <c r="Z1155" s="208"/>
      <c r="AA1155" s="46"/>
      <c r="AB1155" s="17"/>
      <c r="AC1155" s="17"/>
      <c r="AD1155" s="208"/>
      <c r="AE1155" s="208"/>
      <c r="AF1155" s="46"/>
      <c r="AG1155" s="17"/>
      <c r="AH1155" s="17"/>
    </row>
    <row r="1156" spans="1:34" ht="12.75">
      <c r="A1156" s="8">
        <v>172</v>
      </c>
      <c r="B1156" s="16" t="s">
        <v>1135</v>
      </c>
      <c r="C1156" t="s">
        <v>1021</v>
      </c>
      <c r="F1156" s="6">
        <v>3000</v>
      </c>
      <c r="H1156" s="26"/>
      <c r="J1156" s="24">
        <v>5</v>
      </c>
      <c r="K1156" s="25" t="s">
        <v>406</v>
      </c>
      <c r="L1156" s="30"/>
      <c r="M1156" s="4"/>
      <c r="O1156" s="6">
        <v>3000</v>
      </c>
      <c r="Q1156" s="26"/>
      <c r="S1156" s="24">
        <v>5</v>
      </c>
      <c r="T1156" s="25" t="s">
        <v>406</v>
      </c>
      <c r="Y1156" s="208"/>
      <c r="Z1156" s="219"/>
      <c r="AA1156" s="74"/>
      <c r="AB1156" s="105"/>
      <c r="AC1156" s="17"/>
      <c r="AD1156" s="208"/>
      <c r="AE1156" s="219"/>
      <c r="AF1156" s="74"/>
      <c r="AG1156" s="105"/>
      <c r="AH1156" s="17"/>
    </row>
    <row r="1157" spans="2:34" ht="12.75">
      <c r="B1157" s="16" t="s">
        <v>1141</v>
      </c>
      <c r="C1157" t="s">
        <v>1023</v>
      </c>
      <c r="F1157" s="6">
        <v>9000</v>
      </c>
      <c r="H1157" s="26"/>
      <c r="J1157" s="24">
        <v>1</v>
      </c>
      <c r="K1157" s="25" t="s">
        <v>406</v>
      </c>
      <c r="L1157" s="30"/>
      <c r="M1157" s="4"/>
      <c r="O1157" s="6">
        <v>9000</v>
      </c>
      <c r="Q1157" s="26"/>
      <c r="S1157" s="24">
        <v>1</v>
      </c>
      <c r="T1157" s="25" t="s">
        <v>406</v>
      </c>
      <c r="Y1157" s="208"/>
      <c r="Z1157" s="219"/>
      <c r="AA1157" s="74"/>
      <c r="AB1157" s="105"/>
      <c r="AC1157" s="17"/>
      <c r="AD1157" s="208"/>
      <c r="AE1157" s="219"/>
      <c r="AF1157" s="74"/>
      <c r="AG1157" s="105"/>
      <c r="AH1157" s="17"/>
    </row>
    <row r="1158" spans="2:34" ht="12.75">
      <c r="B1158" s="16">
        <v>2</v>
      </c>
      <c r="C1158" t="s">
        <v>1022</v>
      </c>
      <c r="F1158" s="6">
        <v>36000</v>
      </c>
      <c r="H1158" s="26"/>
      <c r="J1158" s="24">
        <v>49</v>
      </c>
      <c r="K1158" s="25" t="s">
        <v>406</v>
      </c>
      <c r="L1158" s="30"/>
      <c r="M1158" s="4"/>
      <c r="O1158" s="6">
        <v>36000</v>
      </c>
      <c r="Q1158" s="26"/>
      <c r="S1158" s="24">
        <v>49</v>
      </c>
      <c r="T1158" s="25" t="s">
        <v>406</v>
      </c>
      <c r="Y1158" s="208"/>
      <c r="Z1158" s="219"/>
      <c r="AA1158" s="74"/>
      <c r="AB1158" s="105"/>
      <c r="AC1158" s="17"/>
      <c r="AD1158" s="208"/>
      <c r="AE1158" s="219"/>
      <c r="AF1158" s="74"/>
      <c r="AG1158" s="105"/>
      <c r="AH1158" s="17"/>
    </row>
    <row r="1159" spans="2:34" ht="12.75">
      <c r="B1159" s="16">
        <v>3</v>
      </c>
      <c r="C1159" t="s">
        <v>1024</v>
      </c>
      <c r="F1159" s="6">
        <v>0</v>
      </c>
      <c r="H1159" s="26"/>
      <c r="J1159" s="24">
        <v>1</v>
      </c>
      <c r="K1159" s="25" t="s">
        <v>406</v>
      </c>
      <c r="L1159" s="30"/>
      <c r="M1159" s="4"/>
      <c r="O1159" s="6">
        <v>0</v>
      </c>
      <c r="Q1159" s="26"/>
      <c r="S1159" s="24">
        <v>1</v>
      </c>
      <c r="T1159" s="25" t="s">
        <v>406</v>
      </c>
      <c r="Y1159" s="208"/>
      <c r="Z1159" s="219"/>
      <c r="AA1159" s="74"/>
      <c r="AB1159" s="105"/>
      <c r="AC1159" s="17"/>
      <c r="AD1159" s="208"/>
      <c r="AE1159" s="219"/>
      <c r="AF1159" s="74"/>
      <c r="AG1159" s="105"/>
      <c r="AH1159" s="17"/>
    </row>
    <row r="1160" spans="2:34" ht="12.75">
      <c r="B1160" s="16" t="s">
        <v>1852</v>
      </c>
      <c r="C1160" t="s">
        <v>1025</v>
      </c>
      <c r="F1160" s="6">
        <v>220000</v>
      </c>
      <c r="H1160" s="6">
        <v>3100</v>
      </c>
      <c r="M1160" s="4"/>
      <c r="O1160" s="6">
        <v>220000</v>
      </c>
      <c r="Q1160" s="6">
        <v>3100</v>
      </c>
      <c r="Y1160" s="208"/>
      <c r="Z1160" s="208"/>
      <c r="AA1160" s="46"/>
      <c r="AB1160" s="17"/>
      <c r="AC1160" s="17"/>
      <c r="AD1160" s="208"/>
      <c r="AE1160" s="208"/>
      <c r="AF1160" s="46"/>
      <c r="AG1160" s="17"/>
      <c r="AH1160" s="17"/>
    </row>
    <row r="1161" spans="2:34" ht="12.75">
      <c r="B1161" s="16" t="s">
        <v>1853</v>
      </c>
      <c r="C1161" t="s">
        <v>1026</v>
      </c>
      <c r="F1161" s="6">
        <v>15000</v>
      </c>
      <c r="H1161" s="6">
        <v>100</v>
      </c>
      <c r="M1161" s="4"/>
      <c r="O1161" s="6">
        <v>15000</v>
      </c>
      <c r="Q1161" s="6">
        <v>100</v>
      </c>
      <c r="Y1161" s="208"/>
      <c r="Z1161" s="208"/>
      <c r="AA1161" s="46"/>
      <c r="AB1161" s="17"/>
      <c r="AC1161" s="17"/>
      <c r="AD1161" s="208"/>
      <c r="AE1161" s="208"/>
      <c r="AF1161" s="46"/>
      <c r="AG1161" s="17"/>
      <c r="AH1161" s="17"/>
    </row>
    <row r="1162" spans="2:34" ht="12.75">
      <c r="B1162" s="45" t="s">
        <v>1688</v>
      </c>
      <c r="C1162" t="s">
        <v>1027</v>
      </c>
      <c r="F1162" s="6">
        <v>279000</v>
      </c>
      <c r="H1162" s="6">
        <v>3700</v>
      </c>
      <c r="M1162" s="4"/>
      <c r="O1162" s="6">
        <v>279000</v>
      </c>
      <c r="Q1162" s="6">
        <v>3700</v>
      </c>
      <c r="Y1162" s="208"/>
      <c r="Z1162" s="208"/>
      <c r="AA1162" s="46"/>
      <c r="AB1162" s="17"/>
      <c r="AC1162" s="17"/>
      <c r="AD1162" s="208"/>
      <c r="AE1162" s="208"/>
      <c r="AF1162" s="46"/>
      <c r="AG1162" s="17"/>
      <c r="AH1162" s="17"/>
    </row>
    <row r="1163" spans="3:34" ht="12.75">
      <c r="C1163" s="1" t="s">
        <v>1028</v>
      </c>
      <c r="G1163" s="57">
        <f>SUM(F1156:F1162)</f>
        <v>562000</v>
      </c>
      <c r="M1163" s="4"/>
      <c r="P1163" s="57">
        <f>SUM(O1156:O1162)</f>
        <v>562000</v>
      </c>
      <c r="Y1163" s="208"/>
      <c r="Z1163" s="208"/>
      <c r="AA1163" s="46"/>
      <c r="AB1163" s="17"/>
      <c r="AC1163" s="17"/>
      <c r="AD1163" s="208"/>
      <c r="AE1163" s="208"/>
      <c r="AF1163" s="46"/>
      <c r="AG1163" s="17"/>
      <c r="AH1163" s="17"/>
    </row>
    <row r="1164" spans="1:34" ht="12.75">
      <c r="A1164" s="8">
        <v>173</v>
      </c>
      <c r="B1164" s="16" t="s">
        <v>140</v>
      </c>
      <c r="C1164" t="s">
        <v>1031</v>
      </c>
      <c r="F1164" s="6">
        <v>22000</v>
      </c>
      <c r="H1164" s="26"/>
      <c r="J1164" s="24">
        <v>6</v>
      </c>
      <c r="K1164" s="25" t="s">
        <v>406</v>
      </c>
      <c r="L1164" s="30"/>
      <c r="M1164" s="4"/>
      <c r="O1164" s="6">
        <v>22000</v>
      </c>
      <c r="Q1164" s="26"/>
      <c r="S1164" s="24">
        <v>6</v>
      </c>
      <c r="T1164" s="25" t="s">
        <v>406</v>
      </c>
      <c r="Y1164" s="208"/>
      <c r="Z1164" s="219"/>
      <c r="AA1164" s="74"/>
      <c r="AB1164" s="105"/>
      <c r="AC1164" s="17"/>
      <c r="AD1164" s="208"/>
      <c r="AE1164" s="219"/>
      <c r="AF1164" s="74"/>
      <c r="AG1164" s="105"/>
      <c r="AH1164" s="17"/>
    </row>
    <row r="1165" spans="2:34" ht="12.75">
      <c r="B1165" s="16" t="s">
        <v>1035</v>
      </c>
      <c r="D1165" t="s">
        <v>1029</v>
      </c>
      <c r="F1165" s="6">
        <v>49000</v>
      </c>
      <c r="H1165" s="26"/>
      <c r="J1165" s="24">
        <v>6</v>
      </c>
      <c r="K1165" s="25" t="s">
        <v>406</v>
      </c>
      <c r="L1165" s="30"/>
      <c r="M1165" s="4"/>
      <c r="O1165" s="6">
        <v>49000</v>
      </c>
      <c r="Q1165" s="26"/>
      <c r="S1165" s="24">
        <v>6</v>
      </c>
      <c r="T1165" s="25" t="s">
        <v>406</v>
      </c>
      <c r="Y1165" s="208"/>
      <c r="Z1165" s="219"/>
      <c r="AA1165" s="74"/>
      <c r="AB1165" s="105"/>
      <c r="AC1165" s="17"/>
      <c r="AD1165" s="208"/>
      <c r="AE1165" s="219"/>
      <c r="AF1165" s="74"/>
      <c r="AG1165" s="105"/>
      <c r="AH1165" s="17"/>
    </row>
    <row r="1166" spans="2:34" ht="12.75">
      <c r="B1166" s="16" t="s">
        <v>1141</v>
      </c>
      <c r="C1166" t="s">
        <v>1030</v>
      </c>
      <c r="F1166" s="6">
        <v>1000</v>
      </c>
      <c r="H1166" s="26"/>
      <c r="J1166" s="24">
        <v>6</v>
      </c>
      <c r="K1166" s="25" t="s">
        <v>406</v>
      </c>
      <c r="L1166" s="30"/>
      <c r="M1166" s="4"/>
      <c r="O1166" s="6">
        <v>1000</v>
      </c>
      <c r="Q1166" s="26"/>
      <c r="S1166" s="24">
        <v>6</v>
      </c>
      <c r="T1166" s="25" t="s">
        <v>406</v>
      </c>
      <c r="Y1166" s="208"/>
      <c r="Z1166" s="219"/>
      <c r="AA1166" s="74"/>
      <c r="AB1166" s="105"/>
      <c r="AC1166" s="17"/>
      <c r="AD1166" s="208"/>
      <c r="AE1166" s="219"/>
      <c r="AF1166" s="74"/>
      <c r="AG1166" s="105"/>
      <c r="AH1166" s="17"/>
    </row>
    <row r="1167" spans="2:34" ht="12.75">
      <c r="B1167" s="16" t="s">
        <v>1036</v>
      </c>
      <c r="D1167" t="s">
        <v>1029</v>
      </c>
      <c r="F1167" s="187">
        <v>0</v>
      </c>
      <c r="H1167" s="26"/>
      <c r="J1167" s="187">
        <v>0</v>
      </c>
      <c r="K1167" s="25"/>
      <c r="L1167" s="30"/>
      <c r="M1167" s="4"/>
      <c r="O1167" s="187">
        <v>0</v>
      </c>
      <c r="Q1167" s="26"/>
      <c r="S1167" s="187">
        <v>0</v>
      </c>
      <c r="T1167" s="25"/>
      <c r="Y1167" s="208"/>
      <c r="Z1167" s="219"/>
      <c r="AA1167" s="74"/>
      <c r="AB1167" s="105"/>
      <c r="AC1167" s="17"/>
      <c r="AD1167" s="208"/>
      <c r="AE1167" s="219"/>
      <c r="AF1167" s="74"/>
      <c r="AG1167" s="105"/>
      <c r="AH1167" s="17"/>
    </row>
    <row r="1168" spans="2:34" ht="12.75">
      <c r="B1168" s="16">
        <v>2</v>
      </c>
      <c r="C1168" t="s">
        <v>1037</v>
      </c>
      <c r="F1168" s="6">
        <v>224000</v>
      </c>
      <c r="H1168" s="26"/>
      <c r="J1168" s="24">
        <v>386</v>
      </c>
      <c r="K1168" s="25" t="s">
        <v>406</v>
      </c>
      <c r="L1168" s="30"/>
      <c r="M1168" s="4"/>
      <c r="O1168" s="6">
        <v>224000</v>
      </c>
      <c r="Q1168" s="26"/>
      <c r="S1168" s="24">
        <v>386</v>
      </c>
      <c r="T1168" s="25" t="s">
        <v>406</v>
      </c>
      <c r="Y1168" s="208"/>
      <c r="Z1168" s="219"/>
      <c r="AA1168" s="74"/>
      <c r="AB1168" s="105"/>
      <c r="AC1168" s="17"/>
      <c r="AD1168" s="208"/>
      <c r="AE1168" s="219"/>
      <c r="AF1168" s="74"/>
      <c r="AG1168" s="105"/>
      <c r="AH1168" s="17"/>
    </row>
    <row r="1169" spans="2:34" ht="12.75">
      <c r="B1169" s="16" t="s">
        <v>1038</v>
      </c>
      <c r="D1169" t="s">
        <v>1029</v>
      </c>
      <c r="F1169" s="6">
        <v>35000</v>
      </c>
      <c r="H1169" s="26"/>
      <c r="J1169" s="24">
        <v>26</v>
      </c>
      <c r="K1169" s="25" t="s">
        <v>406</v>
      </c>
      <c r="L1169" s="30"/>
      <c r="M1169" s="4"/>
      <c r="O1169" s="6">
        <v>35000</v>
      </c>
      <c r="Q1169" s="26"/>
      <c r="S1169" s="24">
        <v>26</v>
      </c>
      <c r="T1169" s="25" t="s">
        <v>406</v>
      </c>
      <c r="Y1169" s="208"/>
      <c r="Z1169" s="219"/>
      <c r="AA1169" s="74"/>
      <c r="AB1169" s="105"/>
      <c r="AC1169" s="17"/>
      <c r="AD1169" s="208"/>
      <c r="AE1169" s="219"/>
      <c r="AF1169" s="74"/>
      <c r="AG1169" s="105"/>
      <c r="AH1169" s="17"/>
    </row>
    <row r="1170" spans="2:34" ht="12.75">
      <c r="B1170" s="16" t="s">
        <v>950</v>
      </c>
      <c r="C1170" t="s">
        <v>1032</v>
      </c>
      <c r="F1170" s="6">
        <v>530000</v>
      </c>
      <c r="H1170" s="26"/>
      <c r="J1170" s="24">
        <v>6410</v>
      </c>
      <c r="K1170" s="25" t="s">
        <v>406</v>
      </c>
      <c r="L1170" s="30"/>
      <c r="M1170" s="4"/>
      <c r="O1170" s="6">
        <v>530000</v>
      </c>
      <c r="Q1170" s="26"/>
      <c r="S1170" s="24">
        <v>6410</v>
      </c>
      <c r="T1170" s="25" t="s">
        <v>406</v>
      </c>
      <c r="Y1170" s="208"/>
      <c r="Z1170" s="219"/>
      <c r="AA1170" s="74"/>
      <c r="AB1170" s="105"/>
      <c r="AC1170" s="17"/>
      <c r="AD1170" s="208"/>
      <c r="AE1170" s="219"/>
      <c r="AF1170" s="74"/>
      <c r="AG1170" s="105"/>
      <c r="AH1170" s="17"/>
    </row>
    <row r="1171" spans="2:34" ht="12.75">
      <c r="B1171" s="16" t="s">
        <v>952</v>
      </c>
      <c r="D1171" t="s">
        <v>1033</v>
      </c>
      <c r="F1171" s="6">
        <v>0</v>
      </c>
      <c r="H1171" s="26"/>
      <c r="J1171" s="24">
        <v>2</v>
      </c>
      <c r="K1171" s="25" t="s">
        <v>406</v>
      </c>
      <c r="L1171" s="30"/>
      <c r="M1171" s="4"/>
      <c r="O1171" s="6">
        <v>0</v>
      </c>
      <c r="Q1171" s="26"/>
      <c r="S1171" s="24">
        <v>2</v>
      </c>
      <c r="T1171" s="25" t="s">
        <v>406</v>
      </c>
      <c r="Y1171" s="208"/>
      <c r="Z1171" s="219"/>
      <c r="AA1171" s="74"/>
      <c r="AB1171" s="105"/>
      <c r="AC1171" s="17"/>
      <c r="AD1171" s="208"/>
      <c r="AE1171" s="219"/>
      <c r="AF1171" s="74"/>
      <c r="AG1171" s="105"/>
      <c r="AH1171" s="17"/>
    </row>
    <row r="1172" spans="2:34" ht="12.75">
      <c r="B1172" s="16" t="s">
        <v>196</v>
      </c>
      <c r="D1172" t="s">
        <v>1034</v>
      </c>
      <c r="F1172" s="187">
        <v>0</v>
      </c>
      <c r="H1172" s="26"/>
      <c r="J1172" s="187">
        <v>0</v>
      </c>
      <c r="K1172" s="25"/>
      <c r="L1172" s="30"/>
      <c r="M1172" s="4"/>
      <c r="O1172" s="187">
        <v>0</v>
      </c>
      <c r="Q1172" s="26"/>
      <c r="S1172" s="187">
        <v>0</v>
      </c>
      <c r="T1172" s="25"/>
      <c r="Y1172" s="208"/>
      <c r="Z1172" s="219"/>
      <c r="AA1172" s="74"/>
      <c r="AB1172" s="105"/>
      <c r="AC1172" s="17"/>
      <c r="AD1172" s="208"/>
      <c r="AE1172" s="219"/>
      <c r="AF1172" s="74"/>
      <c r="AG1172" s="105"/>
      <c r="AH1172" s="17"/>
    </row>
    <row r="1173" spans="2:34" ht="12.75">
      <c r="B1173" s="16" t="s">
        <v>1687</v>
      </c>
      <c r="C1173" t="s">
        <v>1084</v>
      </c>
      <c r="F1173" s="6">
        <v>1823000</v>
      </c>
      <c r="H1173" s="26"/>
      <c r="J1173" s="24">
        <v>20531</v>
      </c>
      <c r="K1173" s="25" t="s">
        <v>406</v>
      </c>
      <c r="L1173" s="30"/>
      <c r="M1173" s="4"/>
      <c r="O1173" s="6">
        <v>1823000</v>
      </c>
      <c r="Q1173" s="26"/>
      <c r="S1173" s="24">
        <v>20531</v>
      </c>
      <c r="T1173" s="25" t="s">
        <v>406</v>
      </c>
      <c r="Y1173" s="208"/>
      <c r="Z1173" s="219"/>
      <c r="AA1173" s="74"/>
      <c r="AB1173" s="105"/>
      <c r="AC1173" s="17"/>
      <c r="AD1173" s="208"/>
      <c r="AE1173" s="219"/>
      <c r="AF1173" s="74"/>
      <c r="AG1173" s="105"/>
      <c r="AH1173" s="17"/>
    </row>
    <row r="1174" spans="2:34" ht="12.75">
      <c r="B1174" s="16" t="s">
        <v>1039</v>
      </c>
      <c r="D1174" t="s">
        <v>1029</v>
      </c>
      <c r="F1174" s="6">
        <v>31000</v>
      </c>
      <c r="H1174" s="26"/>
      <c r="J1174" s="24">
        <v>205</v>
      </c>
      <c r="K1174" s="25" t="s">
        <v>406</v>
      </c>
      <c r="L1174" s="30"/>
      <c r="M1174" s="4"/>
      <c r="O1174" s="6">
        <v>31000</v>
      </c>
      <c r="Q1174" s="26"/>
      <c r="S1174" s="24">
        <v>205</v>
      </c>
      <c r="T1174" s="25" t="s">
        <v>406</v>
      </c>
      <c r="Y1174" s="208"/>
      <c r="Z1174" s="219"/>
      <c r="AA1174" s="74"/>
      <c r="AB1174" s="105"/>
      <c r="AC1174" s="17"/>
      <c r="AD1174" s="208"/>
      <c r="AE1174" s="219"/>
      <c r="AF1174" s="74"/>
      <c r="AG1174" s="105"/>
      <c r="AH1174" s="17"/>
    </row>
    <row r="1175" spans="2:34" ht="12.75">
      <c r="B1175" s="16" t="s">
        <v>1688</v>
      </c>
      <c r="C1175" t="s">
        <v>1041</v>
      </c>
      <c r="F1175" s="6">
        <v>21000</v>
      </c>
      <c r="H1175" s="26"/>
      <c r="J1175" s="24">
        <v>220</v>
      </c>
      <c r="K1175" s="25" t="s">
        <v>406</v>
      </c>
      <c r="L1175" s="30"/>
      <c r="M1175" s="4"/>
      <c r="O1175" s="6">
        <v>21000</v>
      </c>
      <c r="Q1175" s="26"/>
      <c r="S1175" s="24">
        <v>220</v>
      </c>
      <c r="T1175" s="25" t="s">
        <v>406</v>
      </c>
      <c r="Y1175" s="208"/>
      <c r="Z1175" s="219"/>
      <c r="AA1175" s="74"/>
      <c r="AB1175" s="105"/>
      <c r="AC1175" s="17"/>
      <c r="AD1175" s="208"/>
      <c r="AE1175" s="219"/>
      <c r="AF1175" s="74"/>
      <c r="AG1175" s="105"/>
      <c r="AH1175" s="17"/>
    </row>
    <row r="1176" spans="2:34" ht="12.75">
      <c r="B1176" s="16" t="s">
        <v>1040</v>
      </c>
      <c r="D1176" t="s">
        <v>1029</v>
      </c>
      <c r="F1176" s="6">
        <v>3000</v>
      </c>
      <c r="H1176" s="26"/>
      <c r="J1176" s="24">
        <v>27</v>
      </c>
      <c r="K1176" s="25" t="s">
        <v>406</v>
      </c>
      <c r="L1176" s="30"/>
      <c r="M1176" s="4"/>
      <c r="O1176" s="6">
        <v>3000</v>
      </c>
      <c r="Q1176" s="26"/>
      <c r="S1176" s="24">
        <v>27</v>
      </c>
      <c r="T1176" s="25" t="s">
        <v>406</v>
      </c>
      <c r="Y1176" s="208"/>
      <c r="Z1176" s="219"/>
      <c r="AA1176" s="74"/>
      <c r="AB1176" s="105"/>
      <c r="AC1176" s="17"/>
      <c r="AD1176" s="208"/>
      <c r="AE1176" s="219"/>
      <c r="AF1176" s="74"/>
      <c r="AG1176" s="105"/>
      <c r="AH1176" s="17"/>
    </row>
    <row r="1177" spans="3:34" ht="12.75">
      <c r="C1177" t="s">
        <v>1328</v>
      </c>
      <c r="M1177" s="4"/>
      <c r="Y1177" s="208"/>
      <c r="Z1177" s="208"/>
      <c r="AA1177" s="46"/>
      <c r="AB1177" s="17"/>
      <c r="AC1177" s="17"/>
      <c r="AD1177" s="208"/>
      <c r="AE1177" s="208"/>
      <c r="AF1177" s="46"/>
      <c r="AG1177" s="17"/>
      <c r="AH1177" s="17"/>
    </row>
    <row r="1178" spans="2:34" ht="12.75">
      <c r="B1178" s="16" t="s">
        <v>959</v>
      </c>
      <c r="D1178" t="s">
        <v>1329</v>
      </c>
      <c r="F1178" s="6">
        <v>8447000</v>
      </c>
      <c r="H1178" s="6">
        <v>170000</v>
      </c>
      <c r="M1178" s="4"/>
      <c r="O1178" s="6">
        <v>8447000</v>
      </c>
      <c r="Q1178" s="6">
        <v>170000</v>
      </c>
      <c r="Y1178" s="208"/>
      <c r="Z1178" s="208"/>
      <c r="AA1178" s="46"/>
      <c r="AB1178" s="17"/>
      <c r="AC1178" s="17"/>
      <c r="AD1178" s="208"/>
      <c r="AE1178" s="208"/>
      <c r="AF1178" s="46"/>
      <c r="AG1178" s="17"/>
      <c r="AH1178" s="17"/>
    </row>
    <row r="1179" spans="2:34" ht="12.75">
      <c r="B1179" s="16" t="s">
        <v>960</v>
      </c>
      <c r="D1179" t="s">
        <v>1330</v>
      </c>
      <c r="F1179" s="6">
        <v>21000</v>
      </c>
      <c r="H1179" s="6">
        <v>600</v>
      </c>
      <c r="M1179" s="4"/>
      <c r="O1179" s="6">
        <v>21000</v>
      </c>
      <c r="Q1179" s="6">
        <v>600</v>
      </c>
      <c r="Y1179" s="208"/>
      <c r="Z1179" s="208"/>
      <c r="AA1179" s="46"/>
      <c r="AB1179" s="17"/>
      <c r="AC1179" s="17"/>
      <c r="AD1179" s="208"/>
      <c r="AE1179" s="208"/>
      <c r="AF1179" s="46"/>
      <c r="AG1179" s="17"/>
      <c r="AH1179" s="17"/>
    </row>
    <row r="1180" spans="2:34" ht="12.75">
      <c r="B1180" s="16">
        <v>6</v>
      </c>
      <c r="C1180" t="s">
        <v>1331</v>
      </c>
      <c r="F1180" s="6">
        <v>411000</v>
      </c>
      <c r="H1180" s="6">
        <v>3900</v>
      </c>
      <c r="M1180" s="4"/>
      <c r="O1180" s="6">
        <v>411000</v>
      </c>
      <c r="Q1180" s="6">
        <v>3900</v>
      </c>
      <c r="Y1180" s="208"/>
      <c r="Z1180" s="208"/>
      <c r="AA1180" s="46"/>
      <c r="AB1180" s="17"/>
      <c r="AC1180" s="17"/>
      <c r="AD1180" s="208"/>
      <c r="AE1180" s="208"/>
      <c r="AF1180" s="46"/>
      <c r="AG1180" s="17"/>
      <c r="AH1180" s="17"/>
    </row>
    <row r="1181" spans="2:34" ht="12.75">
      <c r="B1181" s="16" t="s">
        <v>1896</v>
      </c>
      <c r="C1181" t="s">
        <v>1332</v>
      </c>
      <c r="F1181" s="6">
        <f>O1181+Y1181</f>
        <v>22248000</v>
      </c>
      <c r="H1181" s="26"/>
      <c r="J1181" s="24">
        <f>S1181+AA1181</f>
        <v>2907</v>
      </c>
      <c r="K1181" s="25" t="s">
        <v>406</v>
      </c>
      <c r="L1181" s="30"/>
      <c r="M1181" s="4"/>
      <c r="O1181" s="6">
        <v>20333000</v>
      </c>
      <c r="Q1181" s="26"/>
      <c r="S1181" s="24">
        <v>2642</v>
      </c>
      <c r="T1181" s="25" t="s">
        <v>406</v>
      </c>
      <c r="Y1181" s="208">
        <v>1915000</v>
      </c>
      <c r="Z1181" s="219"/>
      <c r="AA1181" s="74">
        <v>265</v>
      </c>
      <c r="AB1181" s="105" t="s">
        <v>406</v>
      </c>
      <c r="AC1181" s="17"/>
      <c r="AD1181" s="208"/>
      <c r="AE1181" s="219"/>
      <c r="AF1181" s="74"/>
      <c r="AG1181" s="105"/>
      <c r="AH1181" s="17"/>
    </row>
    <row r="1182" spans="2:34" ht="12.75">
      <c r="B1182" s="16" t="s">
        <v>1897</v>
      </c>
      <c r="D1182" t="s">
        <v>1333</v>
      </c>
      <c r="F1182" s="6">
        <v>646000</v>
      </c>
      <c r="H1182" s="26"/>
      <c r="J1182" s="24">
        <v>148</v>
      </c>
      <c r="K1182" s="25" t="s">
        <v>406</v>
      </c>
      <c r="L1182" s="30"/>
      <c r="M1182" s="4"/>
      <c r="O1182" s="6">
        <v>646000</v>
      </c>
      <c r="Q1182" s="26"/>
      <c r="S1182" s="24">
        <v>148</v>
      </c>
      <c r="T1182" s="25" t="s">
        <v>406</v>
      </c>
      <c r="Y1182" s="208"/>
      <c r="Z1182" s="219"/>
      <c r="AA1182" s="74"/>
      <c r="AB1182" s="105"/>
      <c r="AC1182" s="17"/>
      <c r="AD1182" s="208"/>
      <c r="AE1182" s="219"/>
      <c r="AF1182" s="74"/>
      <c r="AG1182" s="105"/>
      <c r="AH1182" s="17"/>
    </row>
    <row r="1183" spans="2:34" ht="12.75">
      <c r="B1183" s="16" t="s">
        <v>1335</v>
      </c>
      <c r="C1183" t="s">
        <v>1334</v>
      </c>
      <c r="F1183" s="6">
        <v>22290000</v>
      </c>
      <c r="H1183" s="26"/>
      <c r="J1183" s="24">
        <v>4390</v>
      </c>
      <c r="K1183" s="25" t="s">
        <v>406</v>
      </c>
      <c r="L1183" s="30"/>
      <c r="M1183" s="4"/>
      <c r="O1183" s="6">
        <v>22290000</v>
      </c>
      <c r="Q1183" s="26"/>
      <c r="S1183" s="24">
        <v>4390</v>
      </c>
      <c r="T1183" s="25" t="s">
        <v>406</v>
      </c>
      <c r="Y1183" s="208"/>
      <c r="Z1183" s="219"/>
      <c r="AA1183" s="74"/>
      <c r="AB1183" s="105"/>
      <c r="AC1183" s="17"/>
      <c r="AD1183" s="208"/>
      <c r="AE1183" s="219"/>
      <c r="AF1183" s="74"/>
      <c r="AG1183" s="105"/>
      <c r="AH1183" s="17"/>
    </row>
    <row r="1184" spans="2:34" ht="12.75">
      <c r="B1184" s="16" t="s">
        <v>1337</v>
      </c>
      <c r="C1184" t="s">
        <v>1336</v>
      </c>
      <c r="F1184" s="6">
        <v>2110000</v>
      </c>
      <c r="H1184" s="26"/>
      <c r="J1184" s="24">
        <v>5349</v>
      </c>
      <c r="K1184" s="25" t="s">
        <v>406</v>
      </c>
      <c r="L1184" s="30"/>
      <c r="M1184" s="4"/>
      <c r="O1184" s="6">
        <v>2110000</v>
      </c>
      <c r="Q1184" s="26"/>
      <c r="S1184" s="24">
        <v>5349</v>
      </c>
      <c r="T1184" s="25" t="s">
        <v>406</v>
      </c>
      <c r="Y1184" s="208"/>
      <c r="Z1184" s="219"/>
      <c r="AA1184" s="74"/>
      <c r="AB1184" s="105"/>
      <c r="AC1184" s="17"/>
      <c r="AD1184" s="208"/>
      <c r="AE1184" s="219"/>
      <c r="AF1184" s="74"/>
      <c r="AG1184" s="105"/>
      <c r="AH1184" s="17"/>
    </row>
    <row r="1185" spans="2:34" ht="12.75">
      <c r="B1185" s="16" t="s">
        <v>1338</v>
      </c>
      <c r="C1185" t="s">
        <v>2225</v>
      </c>
      <c r="F1185" s="6">
        <v>1000</v>
      </c>
      <c r="H1185" s="26"/>
      <c r="J1185" s="24">
        <v>3</v>
      </c>
      <c r="K1185" s="25" t="s">
        <v>406</v>
      </c>
      <c r="L1185" s="30"/>
      <c r="M1185" s="4"/>
      <c r="O1185" s="6">
        <v>1000</v>
      </c>
      <c r="Q1185" s="26"/>
      <c r="S1185" s="24">
        <v>3</v>
      </c>
      <c r="T1185" s="25" t="s">
        <v>406</v>
      </c>
      <c r="Y1185" s="208"/>
      <c r="Z1185" s="219"/>
      <c r="AA1185" s="74"/>
      <c r="AB1185" s="105"/>
      <c r="AC1185" s="17"/>
      <c r="AD1185" s="208"/>
      <c r="AE1185" s="219"/>
      <c r="AF1185" s="74"/>
      <c r="AG1185" s="105"/>
      <c r="AH1185" s="17"/>
    </row>
    <row r="1186" spans="2:34" ht="12.75">
      <c r="B1186" s="16" t="s">
        <v>1339</v>
      </c>
      <c r="D1186" t="s">
        <v>2226</v>
      </c>
      <c r="F1186" s="187">
        <v>0</v>
      </c>
      <c r="H1186" s="26"/>
      <c r="J1186" s="187">
        <v>0</v>
      </c>
      <c r="K1186" s="25"/>
      <c r="L1186" s="30"/>
      <c r="M1186" s="4"/>
      <c r="O1186" s="187">
        <v>0</v>
      </c>
      <c r="Q1186" s="26"/>
      <c r="S1186" s="187">
        <v>0</v>
      </c>
      <c r="T1186" s="25"/>
      <c r="Y1186" s="208"/>
      <c r="Z1186" s="219"/>
      <c r="AA1186" s="74"/>
      <c r="AB1186" s="105"/>
      <c r="AC1186" s="17"/>
      <c r="AD1186" s="208"/>
      <c r="AE1186" s="219"/>
      <c r="AF1186" s="74"/>
      <c r="AG1186" s="105"/>
      <c r="AH1186" s="17"/>
    </row>
    <row r="1187" spans="3:34" ht="12.75">
      <c r="C1187" s="1" t="s">
        <v>1340</v>
      </c>
      <c r="G1187" s="84">
        <f>SUM(F1164:F1186)</f>
        <v>58913000</v>
      </c>
      <c r="M1187" s="4"/>
      <c r="P1187" s="84">
        <f>SUM(O1164:O1186)</f>
        <v>56998000</v>
      </c>
      <c r="Y1187" s="208"/>
      <c r="Z1187" s="208"/>
      <c r="AA1187" s="46"/>
      <c r="AB1187" s="17"/>
      <c r="AC1187" s="17"/>
      <c r="AD1187" s="208"/>
      <c r="AE1187" s="208"/>
      <c r="AF1187" s="46"/>
      <c r="AG1187" s="17"/>
      <c r="AH1187" s="17"/>
    </row>
    <row r="1188" spans="1:34" ht="12.75">
      <c r="A1188" s="8">
        <v>174</v>
      </c>
      <c r="B1188" s="179" t="s">
        <v>1085</v>
      </c>
      <c r="C1188" t="s">
        <v>1086</v>
      </c>
      <c r="F1188" s="6">
        <f>O1188+Y1188+Y1189</f>
        <v>49102000</v>
      </c>
      <c r="H1188" s="55"/>
      <c r="J1188" s="24"/>
      <c r="K1188" s="25"/>
      <c r="L1188" s="30"/>
      <c r="M1188" s="4"/>
      <c r="O1188" s="6">
        <v>622000</v>
      </c>
      <c r="Q1188" s="55"/>
      <c r="S1188" s="24"/>
      <c r="T1188" s="25"/>
      <c r="Y1188" s="208">
        <v>16550000</v>
      </c>
      <c r="Z1188" s="226"/>
      <c r="AA1188" s="74"/>
      <c r="AB1188" s="105"/>
      <c r="AC1188" s="17"/>
      <c r="AD1188" s="208"/>
      <c r="AE1188" s="219"/>
      <c r="AF1188" s="74"/>
      <c r="AG1188" s="105"/>
      <c r="AH1188" s="17"/>
    </row>
    <row r="1189" spans="1:34" ht="12.75">
      <c r="A1189" s="71"/>
      <c r="B1189" s="53">
        <v>2</v>
      </c>
      <c r="C1189" s="54" t="s">
        <v>831</v>
      </c>
      <c r="D1189" s="54"/>
      <c r="E1189" s="54"/>
      <c r="F1189" s="55"/>
      <c r="G1189" s="56"/>
      <c r="H1189" s="55"/>
      <c r="J1189" s="24"/>
      <c r="K1189" s="25"/>
      <c r="L1189" s="30"/>
      <c r="M1189" s="4"/>
      <c r="O1189" s="55"/>
      <c r="P1189" s="56"/>
      <c r="Q1189" s="55"/>
      <c r="S1189" s="24"/>
      <c r="T1189" s="25"/>
      <c r="Y1189" s="225">
        <v>31930000</v>
      </c>
      <c r="Z1189" s="227"/>
      <c r="AA1189" s="74"/>
      <c r="AB1189" s="105"/>
      <c r="AC1189" s="17"/>
      <c r="AD1189" s="208"/>
      <c r="AE1189" s="219"/>
      <c r="AF1189" s="74"/>
      <c r="AG1189" s="105"/>
      <c r="AH1189" s="17"/>
    </row>
    <row r="1190" spans="1:34" ht="12.75">
      <c r="A1190" s="71"/>
      <c r="B1190" s="53">
        <v>3</v>
      </c>
      <c r="C1190" s="54" t="s">
        <v>2227</v>
      </c>
      <c r="D1190" s="54"/>
      <c r="E1190" s="54"/>
      <c r="F1190" s="55"/>
      <c r="G1190" s="56"/>
      <c r="H1190" s="55"/>
      <c r="J1190" s="24"/>
      <c r="K1190" s="25"/>
      <c r="L1190" s="30"/>
      <c r="M1190" s="4"/>
      <c r="O1190" s="55"/>
      <c r="P1190" s="56"/>
      <c r="Q1190" s="55"/>
      <c r="S1190" s="24"/>
      <c r="T1190" s="25"/>
      <c r="Y1190" s="217"/>
      <c r="Z1190" s="217"/>
      <c r="AA1190" s="74"/>
      <c r="AB1190" s="105"/>
      <c r="AC1190" s="17"/>
      <c r="AD1190" s="217"/>
      <c r="AE1190" s="217"/>
      <c r="AF1190" s="74"/>
      <c r="AG1190" s="105"/>
      <c r="AH1190" s="17"/>
    </row>
    <row r="1191" spans="1:34" ht="12.75">
      <c r="A1191" s="71"/>
      <c r="B1191" s="53">
        <v>4</v>
      </c>
      <c r="C1191" s="54" t="s">
        <v>2228</v>
      </c>
      <c r="D1191" s="54"/>
      <c r="E1191" s="54"/>
      <c r="F1191" s="55"/>
      <c r="G1191" s="56"/>
      <c r="H1191" s="55"/>
      <c r="J1191" s="24"/>
      <c r="K1191" s="25"/>
      <c r="L1191" s="30"/>
      <c r="M1191" s="4"/>
      <c r="O1191" s="55"/>
      <c r="P1191" s="56"/>
      <c r="Q1191" s="55"/>
      <c r="S1191" s="24"/>
      <c r="T1191" s="25"/>
      <c r="Y1191" s="217"/>
      <c r="Z1191" s="217"/>
      <c r="AA1191" s="74"/>
      <c r="AB1191" s="105"/>
      <c r="AC1191" s="17"/>
      <c r="AD1191" s="217"/>
      <c r="AE1191" s="217"/>
      <c r="AF1191" s="74"/>
      <c r="AG1191" s="105"/>
      <c r="AH1191" s="17"/>
    </row>
    <row r="1192" spans="1:34" ht="12.75">
      <c r="A1192" s="71"/>
      <c r="B1192" s="53">
        <v>5</v>
      </c>
      <c r="C1192" s="54" t="s">
        <v>1341</v>
      </c>
      <c r="D1192" s="54"/>
      <c r="E1192" s="54"/>
      <c r="F1192" s="55"/>
      <c r="G1192" s="56"/>
      <c r="H1192" s="55"/>
      <c r="J1192" s="24"/>
      <c r="K1192" s="25"/>
      <c r="L1192" s="30"/>
      <c r="M1192" s="4"/>
      <c r="O1192" s="55"/>
      <c r="P1192" s="56"/>
      <c r="Q1192" s="55"/>
      <c r="S1192" s="24"/>
      <c r="T1192" s="25"/>
      <c r="Y1192" s="217"/>
      <c r="Z1192" s="217"/>
      <c r="AA1192" s="74"/>
      <c r="AB1192" s="105"/>
      <c r="AC1192" s="17"/>
      <c r="AD1192" s="217"/>
      <c r="AE1192" s="217"/>
      <c r="AF1192" s="74"/>
      <c r="AG1192" s="105"/>
      <c r="AH1192" s="17"/>
    </row>
    <row r="1193" spans="1:34" ht="12.75">
      <c r="A1193" s="71"/>
      <c r="B1193" s="53">
        <v>6</v>
      </c>
      <c r="C1193" s="54" t="s">
        <v>2229</v>
      </c>
      <c r="D1193" s="54"/>
      <c r="E1193" s="54"/>
      <c r="F1193" s="55"/>
      <c r="G1193" s="56"/>
      <c r="H1193" s="55"/>
      <c r="J1193" s="24"/>
      <c r="K1193" s="25"/>
      <c r="L1193" s="30"/>
      <c r="M1193" s="4"/>
      <c r="O1193" s="55"/>
      <c r="P1193" s="56"/>
      <c r="Q1193" s="55"/>
      <c r="S1193" s="24"/>
      <c r="T1193" s="25"/>
      <c r="Y1193" s="217"/>
      <c r="Z1193" s="217"/>
      <c r="AA1193" s="74"/>
      <c r="AB1193" s="105"/>
      <c r="AC1193" s="17"/>
      <c r="AD1193" s="217"/>
      <c r="AE1193" s="217"/>
      <c r="AF1193" s="74"/>
      <c r="AG1193" s="105"/>
      <c r="AH1193" s="17"/>
    </row>
    <row r="1194" spans="1:34" ht="12.75">
      <c r="A1194" s="71"/>
      <c r="B1194" s="102" t="s">
        <v>2230</v>
      </c>
      <c r="C1194" s="54" t="s">
        <v>2231</v>
      </c>
      <c r="D1194" s="54"/>
      <c r="E1194" s="54"/>
      <c r="F1194" s="55"/>
      <c r="G1194" s="56"/>
      <c r="H1194" s="55"/>
      <c r="J1194" s="24"/>
      <c r="K1194" s="25"/>
      <c r="L1194" s="30"/>
      <c r="M1194" s="4"/>
      <c r="O1194" s="55"/>
      <c r="P1194" s="56"/>
      <c r="Q1194" s="55"/>
      <c r="S1194" s="24"/>
      <c r="T1194" s="25"/>
      <c r="Y1194" s="217"/>
      <c r="Z1194" s="217"/>
      <c r="AA1194" s="74"/>
      <c r="AB1194" s="105"/>
      <c r="AC1194" s="17"/>
      <c r="AD1194" s="217"/>
      <c r="AE1194" s="217"/>
      <c r="AF1194" s="74"/>
      <c r="AG1194" s="105"/>
      <c r="AH1194" s="17"/>
    </row>
    <row r="1195" spans="1:34" ht="12.75">
      <c r="A1195" s="44"/>
      <c r="B1195" s="45" t="s">
        <v>1898</v>
      </c>
      <c r="C1195" s="135" t="s">
        <v>832</v>
      </c>
      <c r="D1195" s="180"/>
      <c r="E1195" s="180"/>
      <c r="F1195" s="187">
        <v>0</v>
      </c>
      <c r="G1195" s="84"/>
      <c r="H1195" s="23"/>
      <c r="J1195" s="187">
        <v>0</v>
      </c>
      <c r="K1195" s="25"/>
      <c r="L1195" s="30"/>
      <c r="M1195" s="4"/>
      <c r="O1195" s="187">
        <v>0</v>
      </c>
      <c r="P1195" s="84"/>
      <c r="Q1195" s="23"/>
      <c r="S1195" s="187">
        <v>0</v>
      </c>
      <c r="T1195" s="25"/>
      <c r="Y1195" s="208"/>
      <c r="Z1195" s="208"/>
      <c r="AA1195" s="74"/>
      <c r="AB1195" s="105"/>
      <c r="AC1195" s="17"/>
      <c r="AD1195" s="208"/>
      <c r="AE1195" s="208"/>
      <c r="AF1195" s="74"/>
      <c r="AG1195" s="105"/>
      <c r="AH1195" s="17"/>
    </row>
    <row r="1196" spans="1:34" ht="12.75">
      <c r="A1196" s="44"/>
      <c r="B1196" s="45" t="s">
        <v>1899</v>
      </c>
      <c r="C1196" s="138"/>
      <c r="D1196" s="138" t="s">
        <v>1342</v>
      </c>
      <c r="E1196" s="138"/>
      <c r="F1196" s="187">
        <v>0</v>
      </c>
      <c r="G1196" s="84"/>
      <c r="H1196" s="23"/>
      <c r="J1196" s="187">
        <v>0</v>
      </c>
      <c r="K1196" s="25"/>
      <c r="L1196" s="30"/>
      <c r="M1196" s="4"/>
      <c r="O1196" s="187">
        <v>0</v>
      </c>
      <c r="P1196" s="84"/>
      <c r="Q1196" s="23"/>
      <c r="S1196" s="187">
        <v>0</v>
      </c>
      <c r="T1196" s="25"/>
      <c r="Y1196" s="208"/>
      <c r="Z1196" s="208"/>
      <c r="AA1196" s="74"/>
      <c r="AB1196" s="105"/>
      <c r="AC1196" s="17"/>
      <c r="AD1196" s="208"/>
      <c r="AE1196" s="208"/>
      <c r="AF1196" s="74"/>
      <c r="AG1196" s="105"/>
      <c r="AH1196" s="17"/>
    </row>
    <row r="1197" spans="1:34" ht="12.75">
      <c r="A1197" s="44"/>
      <c r="B1197" s="45" t="s">
        <v>464</v>
      </c>
      <c r="C1197" s="138"/>
      <c r="D1197" s="138" t="s">
        <v>1087</v>
      </c>
      <c r="E1197" s="138"/>
      <c r="F1197" s="187">
        <v>0</v>
      </c>
      <c r="G1197" s="84"/>
      <c r="H1197" s="23"/>
      <c r="J1197" s="187">
        <v>0</v>
      </c>
      <c r="K1197" s="25"/>
      <c r="L1197" s="75"/>
      <c r="M1197" s="4"/>
      <c r="O1197" s="187">
        <v>0</v>
      </c>
      <c r="P1197" s="84"/>
      <c r="Q1197" s="23"/>
      <c r="S1197" s="187">
        <v>0</v>
      </c>
      <c r="T1197" s="25"/>
      <c r="Y1197" s="208"/>
      <c r="Z1197" s="208"/>
      <c r="AA1197" s="74"/>
      <c r="AB1197" s="105"/>
      <c r="AC1197" s="17"/>
      <c r="AD1197" s="208"/>
      <c r="AE1197" s="208"/>
      <c r="AF1197" s="74"/>
      <c r="AG1197" s="105"/>
      <c r="AH1197" s="17"/>
    </row>
    <row r="1198" spans="1:34" ht="12.75">
      <c r="A1198" s="44"/>
      <c r="B1198" s="45" t="s">
        <v>465</v>
      </c>
      <c r="C1198" s="138"/>
      <c r="D1198" s="138" t="s">
        <v>2232</v>
      </c>
      <c r="E1198" s="138"/>
      <c r="F1198" s="187">
        <v>0</v>
      </c>
      <c r="G1198" s="84"/>
      <c r="H1198" s="23"/>
      <c r="J1198" s="187">
        <v>0</v>
      </c>
      <c r="K1198" s="25"/>
      <c r="L1198" s="75"/>
      <c r="M1198" s="4"/>
      <c r="O1198" s="187">
        <v>0</v>
      </c>
      <c r="P1198" s="84"/>
      <c r="Q1198" s="23"/>
      <c r="S1198" s="187">
        <v>0</v>
      </c>
      <c r="T1198" s="25"/>
      <c r="Y1198" s="208"/>
      <c r="Z1198" s="208"/>
      <c r="AA1198" s="74"/>
      <c r="AB1198" s="105"/>
      <c r="AC1198" s="17"/>
      <c r="AD1198" s="208"/>
      <c r="AE1198" s="208"/>
      <c r="AF1198" s="74"/>
      <c r="AG1198" s="105"/>
      <c r="AH1198" s="17"/>
    </row>
    <row r="1199" spans="3:34" ht="12.75">
      <c r="C1199" s="1" t="s">
        <v>1343</v>
      </c>
      <c r="G1199" s="57">
        <f>SUM(F1188:F1197)</f>
        <v>49102000</v>
      </c>
      <c r="I1199" s="60">
        <f>SUM(J1188:J1197)</f>
        <v>0</v>
      </c>
      <c r="L1199" s="30"/>
      <c r="M1199" s="4"/>
      <c r="P1199" s="57">
        <f>SUM(O1188:O1197)</f>
        <v>622000</v>
      </c>
      <c r="R1199" s="60">
        <f>SUM(S1188:S1197)</f>
        <v>0</v>
      </c>
      <c r="Y1199" s="208"/>
      <c r="Z1199" s="208"/>
      <c r="AA1199" s="46"/>
      <c r="AB1199" s="17"/>
      <c r="AC1199" s="17"/>
      <c r="AD1199" s="208"/>
      <c r="AE1199" s="208"/>
      <c r="AF1199" s="46"/>
      <c r="AG1199" s="17"/>
      <c r="AH1199" s="17"/>
    </row>
    <row r="1200" spans="1:34" ht="12.75">
      <c r="A1200" s="8">
        <v>175</v>
      </c>
      <c r="B1200" s="16" t="s">
        <v>1135</v>
      </c>
      <c r="C1200" t="s">
        <v>833</v>
      </c>
      <c r="F1200" s="6">
        <v>238000</v>
      </c>
      <c r="H1200" s="26"/>
      <c r="J1200" s="24">
        <v>8</v>
      </c>
      <c r="K1200" s="25" t="s">
        <v>406</v>
      </c>
      <c r="L1200" s="35">
        <v>164</v>
      </c>
      <c r="M1200" s="107" t="s">
        <v>2237</v>
      </c>
      <c r="O1200" s="6">
        <v>238000</v>
      </c>
      <c r="Q1200" s="26"/>
      <c r="S1200" s="24">
        <v>8</v>
      </c>
      <c r="T1200" s="25" t="s">
        <v>406</v>
      </c>
      <c r="Y1200" s="208"/>
      <c r="Z1200" s="219"/>
      <c r="AA1200" s="74"/>
      <c r="AB1200" s="105"/>
      <c r="AC1200" s="17"/>
      <c r="AD1200" s="208"/>
      <c r="AE1200" s="219"/>
      <c r="AF1200" s="74"/>
      <c r="AG1200" s="105"/>
      <c r="AH1200" s="17"/>
    </row>
    <row r="1201" spans="2:34" ht="12.75">
      <c r="B1201" s="16" t="s">
        <v>1141</v>
      </c>
      <c r="D1201" t="s">
        <v>1344</v>
      </c>
      <c r="F1201" s="6">
        <v>56000</v>
      </c>
      <c r="H1201" s="26"/>
      <c r="J1201" s="24">
        <v>2</v>
      </c>
      <c r="K1201" s="25" t="s">
        <v>406</v>
      </c>
      <c r="L1201" s="35">
        <v>757</v>
      </c>
      <c r="M1201" s="107" t="s">
        <v>2237</v>
      </c>
      <c r="O1201" s="6">
        <v>56000</v>
      </c>
      <c r="Q1201" s="26"/>
      <c r="S1201" s="24">
        <v>2</v>
      </c>
      <c r="T1201" s="25" t="s">
        <v>406</v>
      </c>
      <c r="Y1201" s="208"/>
      <c r="Z1201" s="219"/>
      <c r="AA1201" s="74"/>
      <c r="AB1201" s="105"/>
      <c r="AC1201" s="17"/>
      <c r="AD1201" s="208"/>
      <c r="AE1201" s="219"/>
      <c r="AF1201" s="74"/>
      <c r="AG1201" s="105"/>
      <c r="AH1201" s="17"/>
    </row>
    <row r="1202" spans="2:34" ht="12.75">
      <c r="B1202" s="16" t="s">
        <v>1345</v>
      </c>
      <c r="D1202" t="s">
        <v>1088</v>
      </c>
      <c r="F1202" s="187">
        <v>0</v>
      </c>
      <c r="H1202" s="26"/>
      <c r="J1202" s="187">
        <v>0</v>
      </c>
      <c r="K1202" s="25"/>
      <c r="L1202" s="187">
        <v>0</v>
      </c>
      <c r="M1202" s="107"/>
      <c r="O1202" s="187">
        <v>0</v>
      </c>
      <c r="Q1202" s="26"/>
      <c r="S1202" s="187">
        <v>0</v>
      </c>
      <c r="T1202" s="25"/>
      <c r="Y1202" s="208"/>
      <c r="Z1202" s="219"/>
      <c r="AA1202" s="74"/>
      <c r="AB1202" s="105"/>
      <c r="AC1202" s="17"/>
      <c r="AD1202" s="208"/>
      <c r="AE1202" s="219"/>
      <c r="AF1202" s="74"/>
      <c r="AG1202" s="105"/>
      <c r="AH1202" s="17"/>
    </row>
    <row r="1203" spans="1:34" ht="12.75">
      <c r="A1203" s="71"/>
      <c r="B1203" s="103" t="s">
        <v>1217</v>
      </c>
      <c r="C1203" s="104"/>
      <c r="D1203" s="104" t="s">
        <v>2233</v>
      </c>
      <c r="E1203" s="104"/>
      <c r="F1203" s="55"/>
      <c r="G1203" s="56"/>
      <c r="H1203" s="55"/>
      <c r="J1203" s="74"/>
      <c r="K1203" s="105"/>
      <c r="L1203" s="106"/>
      <c r="M1203" s="107"/>
      <c r="N1203" s="17"/>
      <c r="O1203" s="55"/>
      <c r="P1203" s="56"/>
      <c r="Q1203" s="55"/>
      <c r="S1203" s="74"/>
      <c r="T1203" s="105"/>
      <c r="X1203" s="17"/>
      <c r="Y1203" s="217"/>
      <c r="Z1203" s="217"/>
      <c r="AA1203" s="74"/>
      <c r="AB1203" s="105"/>
      <c r="AC1203" s="17"/>
      <c r="AD1203" s="217"/>
      <c r="AE1203" s="217"/>
      <c r="AF1203" s="74"/>
      <c r="AG1203" s="105"/>
      <c r="AH1203" s="17"/>
    </row>
    <row r="1204" spans="1:34" ht="12.75">
      <c r="A1204" s="71"/>
      <c r="B1204" s="103" t="s">
        <v>1227</v>
      </c>
      <c r="C1204" s="104"/>
      <c r="D1204" s="104" t="s">
        <v>2234</v>
      </c>
      <c r="E1204" s="104"/>
      <c r="F1204" s="55"/>
      <c r="G1204" s="56"/>
      <c r="H1204" s="55"/>
      <c r="J1204" s="74"/>
      <c r="K1204" s="105"/>
      <c r="L1204" s="106"/>
      <c r="M1204" s="107"/>
      <c r="N1204" s="17"/>
      <c r="O1204" s="55"/>
      <c r="P1204" s="56"/>
      <c r="Q1204" s="55"/>
      <c r="S1204" s="74"/>
      <c r="T1204" s="105"/>
      <c r="X1204" s="17"/>
      <c r="Y1204" s="217"/>
      <c r="Z1204" s="217"/>
      <c r="AA1204" s="74"/>
      <c r="AB1204" s="105"/>
      <c r="AC1204" s="17"/>
      <c r="AD1204" s="217"/>
      <c r="AE1204" s="217"/>
      <c r="AF1204" s="74"/>
      <c r="AG1204" s="105"/>
      <c r="AH1204" s="17"/>
    </row>
    <row r="1205" spans="1:34" ht="12.75">
      <c r="A1205" s="71"/>
      <c r="B1205" s="103" t="s">
        <v>824</v>
      </c>
      <c r="C1205" s="104"/>
      <c r="D1205" s="104" t="s">
        <v>2235</v>
      </c>
      <c r="E1205" s="104"/>
      <c r="F1205" s="55"/>
      <c r="G1205" s="56"/>
      <c r="H1205" s="55"/>
      <c r="J1205" s="74"/>
      <c r="K1205" s="105"/>
      <c r="L1205" s="106"/>
      <c r="M1205" s="107"/>
      <c r="N1205" s="17"/>
      <c r="O1205" s="55"/>
      <c r="P1205" s="56"/>
      <c r="Q1205" s="55"/>
      <c r="S1205" s="74"/>
      <c r="T1205" s="105"/>
      <c r="X1205" s="17"/>
      <c r="Y1205" s="217"/>
      <c r="Z1205" s="217"/>
      <c r="AA1205" s="74"/>
      <c r="AB1205" s="105"/>
      <c r="AC1205" s="17"/>
      <c r="AD1205" s="217"/>
      <c r="AE1205" s="217"/>
      <c r="AF1205" s="74"/>
      <c r="AG1205" s="105"/>
      <c r="AH1205" s="17"/>
    </row>
    <row r="1206" spans="1:34" ht="12.75">
      <c r="A1206" s="71"/>
      <c r="B1206" s="103" t="s">
        <v>825</v>
      </c>
      <c r="C1206" s="104"/>
      <c r="D1206" s="104" t="s">
        <v>2236</v>
      </c>
      <c r="E1206" s="104"/>
      <c r="F1206" s="55"/>
      <c r="G1206" s="56"/>
      <c r="H1206" s="55"/>
      <c r="J1206" s="74"/>
      <c r="K1206" s="105"/>
      <c r="L1206" s="106"/>
      <c r="M1206" s="107"/>
      <c r="N1206" s="17"/>
      <c r="O1206" s="55"/>
      <c r="P1206" s="56"/>
      <c r="Q1206" s="55"/>
      <c r="S1206" s="74"/>
      <c r="T1206" s="105"/>
      <c r="X1206" s="17"/>
      <c r="Y1206" s="217"/>
      <c r="Z1206" s="217"/>
      <c r="AA1206" s="74"/>
      <c r="AB1206" s="105"/>
      <c r="AC1206" s="17"/>
      <c r="AD1206" s="217"/>
      <c r="AE1206" s="217"/>
      <c r="AF1206" s="74"/>
      <c r="AG1206" s="105"/>
      <c r="AH1206" s="17"/>
    </row>
    <row r="1207" spans="2:34" ht="12.75">
      <c r="B1207" s="16" t="s">
        <v>408</v>
      </c>
      <c r="D1207" t="s">
        <v>1089</v>
      </c>
      <c r="F1207" s="187">
        <v>0</v>
      </c>
      <c r="H1207" s="26"/>
      <c r="J1207" s="187">
        <v>0</v>
      </c>
      <c r="K1207" s="25"/>
      <c r="L1207" s="187">
        <v>0</v>
      </c>
      <c r="M1207" s="32"/>
      <c r="O1207" s="187">
        <v>0</v>
      </c>
      <c r="Q1207" s="26"/>
      <c r="S1207" s="187">
        <v>0</v>
      </c>
      <c r="T1207" s="25"/>
      <c r="Y1207" s="208"/>
      <c r="Z1207" s="219"/>
      <c r="AA1207" s="74"/>
      <c r="AB1207" s="105"/>
      <c r="AC1207" s="17"/>
      <c r="AD1207" s="208"/>
      <c r="AE1207" s="219"/>
      <c r="AF1207" s="74"/>
      <c r="AG1207" s="105"/>
      <c r="AH1207" s="17"/>
    </row>
    <row r="1208" spans="2:34" ht="12.75">
      <c r="B1208" s="16" t="s">
        <v>213</v>
      </c>
      <c r="D1208" t="s">
        <v>1346</v>
      </c>
      <c r="F1208" s="6">
        <v>180000</v>
      </c>
      <c r="H1208" s="26"/>
      <c r="J1208" s="24">
        <v>26</v>
      </c>
      <c r="K1208" s="25" t="s">
        <v>406</v>
      </c>
      <c r="L1208" s="35">
        <v>927</v>
      </c>
      <c r="M1208" s="107" t="s">
        <v>2237</v>
      </c>
      <c r="O1208" s="6">
        <v>180000</v>
      </c>
      <c r="Q1208" s="26"/>
      <c r="S1208" s="24">
        <v>26</v>
      </c>
      <c r="T1208" s="25" t="s">
        <v>406</v>
      </c>
      <c r="Y1208" s="208"/>
      <c r="Z1208" s="219"/>
      <c r="AA1208" s="74"/>
      <c r="AB1208" s="105"/>
      <c r="AC1208" s="17"/>
      <c r="AD1208" s="208"/>
      <c r="AE1208" s="219"/>
      <c r="AF1208" s="74"/>
      <c r="AG1208" s="105"/>
      <c r="AH1208" s="17"/>
    </row>
    <row r="1209" spans="2:34" ht="12.75">
      <c r="B1209" s="16" t="s">
        <v>216</v>
      </c>
      <c r="E1209" t="s">
        <v>1347</v>
      </c>
      <c r="F1209" s="6">
        <v>208000</v>
      </c>
      <c r="H1209" s="26"/>
      <c r="J1209" s="24">
        <v>7</v>
      </c>
      <c r="K1209" s="25" t="s">
        <v>406</v>
      </c>
      <c r="L1209" s="35">
        <v>541</v>
      </c>
      <c r="M1209" s="107" t="s">
        <v>2237</v>
      </c>
      <c r="O1209" s="6">
        <v>208000</v>
      </c>
      <c r="Q1209" s="26"/>
      <c r="S1209" s="24">
        <v>7</v>
      </c>
      <c r="T1209" s="25" t="s">
        <v>406</v>
      </c>
      <c r="Y1209" s="208"/>
      <c r="Z1209" s="219"/>
      <c r="AA1209" s="74"/>
      <c r="AB1209" s="105"/>
      <c r="AC1209" s="17"/>
      <c r="AD1209" s="208"/>
      <c r="AE1209" s="219"/>
      <c r="AF1209" s="74"/>
      <c r="AG1209" s="105"/>
      <c r="AH1209" s="17"/>
    </row>
    <row r="1210" spans="4:34" ht="12.75">
      <c r="D1210" t="s">
        <v>1348</v>
      </c>
      <c r="H1210" s="28"/>
      <c r="J1210" s="24"/>
      <c r="K1210" s="25"/>
      <c r="L1210" s="35"/>
      <c r="M1210" s="32"/>
      <c r="Q1210" s="28"/>
      <c r="S1210" s="24"/>
      <c r="T1210" s="25"/>
      <c r="Y1210" s="208"/>
      <c r="Z1210" s="222"/>
      <c r="AA1210" s="74"/>
      <c r="AB1210" s="105"/>
      <c r="AC1210" s="17"/>
      <c r="AD1210" s="208"/>
      <c r="AE1210" s="222"/>
      <c r="AF1210" s="74"/>
      <c r="AG1210" s="105"/>
      <c r="AH1210" s="17"/>
    </row>
    <row r="1211" spans="2:34" ht="12.75">
      <c r="B1211" s="16" t="s">
        <v>217</v>
      </c>
      <c r="E1211" t="s">
        <v>1349</v>
      </c>
      <c r="F1211" s="6">
        <v>179000</v>
      </c>
      <c r="H1211" s="26"/>
      <c r="J1211" s="24">
        <v>7</v>
      </c>
      <c r="K1211" s="25" t="s">
        <v>406</v>
      </c>
      <c r="L1211" s="35">
        <v>290</v>
      </c>
      <c r="M1211" s="107" t="s">
        <v>2237</v>
      </c>
      <c r="O1211" s="6">
        <v>179000</v>
      </c>
      <c r="Q1211" s="26"/>
      <c r="S1211" s="24">
        <v>7</v>
      </c>
      <c r="T1211" s="25" t="s">
        <v>406</v>
      </c>
      <c r="Y1211" s="208"/>
      <c r="Z1211" s="219"/>
      <c r="AA1211" s="74"/>
      <c r="AB1211" s="105"/>
      <c r="AC1211" s="17"/>
      <c r="AD1211" s="208"/>
      <c r="AE1211" s="219"/>
      <c r="AF1211" s="74"/>
      <c r="AG1211" s="105"/>
      <c r="AH1211" s="17"/>
    </row>
    <row r="1212" spans="2:34" ht="12.75">
      <c r="B1212" s="16" t="s">
        <v>2348</v>
      </c>
      <c r="E1212" t="s">
        <v>1350</v>
      </c>
      <c r="F1212" s="6">
        <v>155000</v>
      </c>
      <c r="H1212" s="26"/>
      <c r="J1212" s="24">
        <v>6</v>
      </c>
      <c r="K1212" s="25" t="s">
        <v>406</v>
      </c>
      <c r="L1212" s="35">
        <v>736</v>
      </c>
      <c r="M1212" s="107" t="s">
        <v>2237</v>
      </c>
      <c r="O1212" s="6">
        <v>155000</v>
      </c>
      <c r="Q1212" s="26"/>
      <c r="S1212" s="24">
        <v>6</v>
      </c>
      <c r="T1212" s="25" t="s">
        <v>406</v>
      </c>
      <c r="Y1212" s="208"/>
      <c r="Z1212" s="219"/>
      <c r="AA1212" s="74"/>
      <c r="AB1212" s="105"/>
      <c r="AC1212" s="17"/>
      <c r="AD1212" s="208"/>
      <c r="AE1212" s="219"/>
      <c r="AF1212" s="74"/>
      <c r="AG1212" s="105"/>
      <c r="AH1212" s="17"/>
    </row>
    <row r="1213" spans="2:34" ht="12.75">
      <c r="B1213" s="16" t="s">
        <v>2349</v>
      </c>
      <c r="E1213" t="s">
        <v>1351</v>
      </c>
      <c r="F1213" s="6">
        <v>50000</v>
      </c>
      <c r="H1213" s="26"/>
      <c r="J1213" s="24">
        <v>1</v>
      </c>
      <c r="K1213" s="25" t="s">
        <v>406</v>
      </c>
      <c r="L1213" s="35">
        <v>24</v>
      </c>
      <c r="M1213" s="107" t="s">
        <v>2237</v>
      </c>
      <c r="O1213" s="6">
        <v>50000</v>
      </c>
      <c r="Q1213" s="26"/>
      <c r="S1213" s="24">
        <v>1</v>
      </c>
      <c r="T1213" s="25" t="s">
        <v>406</v>
      </c>
      <c r="Y1213" s="208"/>
      <c r="Z1213" s="219"/>
      <c r="AA1213" s="74"/>
      <c r="AB1213" s="105"/>
      <c r="AC1213" s="17"/>
      <c r="AD1213" s="208"/>
      <c r="AE1213" s="219"/>
      <c r="AF1213" s="74"/>
      <c r="AG1213" s="105"/>
      <c r="AH1213" s="17"/>
    </row>
    <row r="1214" spans="2:34" ht="12.75">
      <c r="B1214" s="16" t="s">
        <v>2351</v>
      </c>
      <c r="E1214" t="s">
        <v>1352</v>
      </c>
      <c r="F1214" s="6">
        <v>20000</v>
      </c>
      <c r="H1214" s="26"/>
      <c r="J1214" s="24">
        <v>1</v>
      </c>
      <c r="K1214" s="25" t="s">
        <v>406</v>
      </c>
      <c r="L1214" s="35">
        <v>657</v>
      </c>
      <c r="M1214" s="107" t="s">
        <v>2237</v>
      </c>
      <c r="O1214" s="6">
        <v>20000</v>
      </c>
      <c r="Q1214" s="26"/>
      <c r="S1214" s="24">
        <v>1</v>
      </c>
      <c r="T1214" s="25" t="s">
        <v>406</v>
      </c>
      <c r="Y1214" s="208"/>
      <c r="Z1214" s="219"/>
      <c r="AA1214" s="74"/>
      <c r="AB1214" s="105"/>
      <c r="AC1214" s="17"/>
      <c r="AD1214" s="208"/>
      <c r="AE1214" s="219"/>
      <c r="AF1214" s="74"/>
      <c r="AG1214" s="105"/>
      <c r="AH1214" s="17"/>
    </row>
    <row r="1215" spans="2:34" ht="12.75">
      <c r="B1215" s="16" t="s">
        <v>2352</v>
      </c>
      <c r="E1215" t="s">
        <v>1353</v>
      </c>
      <c r="F1215" s="187">
        <v>0</v>
      </c>
      <c r="H1215" s="26"/>
      <c r="J1215" s="187">
        <v>0</v>
      </c>
      <c r="K1215" s="25"/>
      <c r="L1215" s="187">
        <v>0</v>
      </c>
      <c r="M1215" s="32"/>
      <c r="O1215" s="187">
        <v>0</v>
      </c>
      <c r="Q1215" s="26"/>
      <c r="S1215" s="187">
        <v>0</v>
      </c>
      <c r="T1215" s="25"/>
      <c r="Y1215" s="208"/>
      <c r="Z1215" s="219"/>
      <c r="AA1215" s="74"/>
      <c r="AB1215" s="105"/>
      <c r="AC1215" s="17"/>
      <c r="AD1215" s="208"/>
      <c r="AE1215" s="219"/>
      <c r="AF1215" s="74"/>
      <c r="AG1215" s="105"/>
      <c r="AH1215" s="17"/>
    </row>
    <row r="1216" spans="3:34" ht="12.75" customHeight="1">
      <c r="C1216" s="1" t="s">
        <v>1354</v>
      </c>
      <c r="G1216" s="57">
        <f>SUM(F1200:F1215)</f>
        <v>1086000</v>
      </c>
      <c r="K1216" s="60">
        <f>SUM(J1200:J1215)</f>
        <v>58</v>
      </c>
      <c r="L1216" s="108"/>
      <c r="M1216" s="109">
        <f>SUM(L1200:L1215)</f>
        <v>4096</v>
      </c>
      <c r="P1216" s="57">
        <f>SUM(O1200:O1215)</f>
        <v>1086000</v>
      </c>
      <c r="T1216" s="60">
        <f>SUM(S1200:S1215)</f>
        <v>58</v>
      </c>
      <c r="Y1216" s="208"/>
      <c r="Z1216" s="208"/>
      <c r="AA1216" s="46"/>
      <c r="AB1216" s="212"/>
      <c r="AC1216" s="17"/>
      <c r="AD1216" s="208"/>
      <c r="AE1216" s="208"/>
      <c r="AF1216" s="46"/>
      <c r="AG1216" s="212"/>
      <c r="AH1216" s="17"/>
    </row>
    <row r="1217" spans="2:34" ht="12.75">
      <c r="B1217" s="16" t="s">
        <v>950</v>
      </c>
      <c r="C1217" t="s">
        <v>1355</v>
      </c>
      <c r="F1217" s="6">
        <v>375000</v>
      </c>
      <c r="J1217" s="24">
        <v>219</v>
      </c>
      <c r="K1217" s="25" t="s">
        <v>406</v>
      </c>
      <c r="L1217" s="35">
        <v>1775</v>
      </c>
      <c r="M1217" s="107" t="s">
        <v>2237</v>
      </c>
      <c r="O1217" s="6">
        <v>375000</v>
      </c>
      <c r="S1217" s="24">
        <v>219</v>
      </c>
      <c r="T1217" s="25" t="s">
        <v>406</v>
      </c>
      <c r="Y1217" s="208"/>
      <c r="Z1217" s="208"/>
      <c r="AA1217" s="74"/>
      <c r="AB1217" s="105"/>
      <c r="AC1217" s="17"/>
      <c r="AD1217" s="208"/>
      <c r="AE1217" s="208"/>
      <c r="AF1217" s="74"/>
      <c r="AG1217" s="105"/>
      <c r="AH1217" s="17"/>
    </row>
    <row r="1218" spans="2:34" ht="12.75">
      <c r="B1218" s="16" t="s">
        <v>952</v>
      </c>
      <c r="D1218" t="s">
        <v>1347</v>
      </c>
      <c r="F1218" s="6">
        <v>61000</v>
      </c>
      <c r="J1218" s="24">
        <v>4</v>
      </c>
      <c r="K1218" s="25" t="s">
        <v>406</v>
      </c>
      <c r="L1218" s="35">
        <v>373</v>
      </c>
      <c r="M1218" s="107" t="s">
        <v>2237</v>
      </c>
      <c r="O1218" s="6">
        <v>61000</v>
      </c>
      <c r="S1218" s="24">
        <v>4</v>
      </c>
      <c r="T1218" s="25" t="s">
        <v>406</v>
      </c>
      <c r="Y1218" s="208"/>
      <c r="Z1218" s="208"/>
      <c r="AA1218" s="74"/>
      <c r="AB1218" s="105"/>
      <c r="AC1218" s="17"/>
      <c r="AD1218" s="208"/>
      <c r="AE1218" s="208"/>
      <c r="AF1218" s="74"/>
      <c r="AG1218" s="105"/>
      <c r="AH1218" s="17"/>
    </row>
    <row r="1219" spans="3:34" ht="12.75">
      <c r="C1219" s="1" t="s">
        <v>1356</v>
      </c>
      <c r="G1219" s="57">
        <f>SUM(F1217:F1218)</f>
        <v>436000</v>
      </c>
      <c r="K1219" s="60">
        <f>SUM(J1217:J1218)</f>
        <v>223</v>
      </c>
      <c r="M1219" s="109">
        <f>SUM(L1217:L1218)</f>
        <v>2148</v>
      </c>
      <c r="P1219" s="57">
        <f>SUM(O1217:O1218)</f>
        <v>436000</v>
      </c>
      <c r="T1219" s="60">
        <f>SUM(S1217:S1218)</f>
        <v>223</v>
      </c>
      <c r="Y1219" s="208"/>
      <c r="Z1219" s="208"/>
      <c r="AA1219" s="46"/>
      <c r="AB1219" s="212"/>
      <c r="AC1219" s="17"/>
      <c r="AD1219" s="208"/>
      <c r="AE1219" s="208"/>
      <c r="AF1219" s="46"/>
      <c r="AG1219" s="212"/>
      <c r="AH1219" s="17"/>
    </row>
    <row r="1220" spans="3:34" ht="12.75">
      <c r="C1220" s="15" t="s">
        <v>1357</v>
      </c>
      <c r="G1220" s="58">
        <f>SUM(F842:F1219)</f>
        <v>861412000</v>
      </c>
      <c r="I1220" s="58"/>
      <c r="P1220" s="58">
        <f>SUM(O842:O1219)</f>
        <v>526845000</v>
      </c>
      <c r="R1220" s="58">
        <v>29271000</v>
      </c>
      <c r="Y1220" s="208"/>
      <c r="Z1220" s="208"/>
      <c r="AA1220" s="46"/>
      <c r="AB1220" s="17"/>
      <c r="AC1220" s="17"/>
      <c r="AD1220" s="208"/>
      <c r="AE1220" s="208"/>
      <c r="AF1220" s="46"/>
      <c r="AG1220" s="17"/>
      <c r="AH1220" s="17"/>
    </row>
    <row r="1221" spans="2:34" ht="12.75">
      <c r="B1221" s="15" t="s">
        <v>834</v>
      </c>
      <c r="Y1221" s="208"/>
      <c r="Z1221" s="208"/>
      <c r="AA1221" s="46"/>
      <c r="AB1221" s="17"/>
      <c r="AC1221" s="17"/>
      <c r="AD1221" s="208"/>
      <c r="AE1221" s="208"/>
      <c r="AF1221" s="46"/>
      <c r="AG1221" s="17"/>
      <c r="AH1221" s="17"/>
    </row>
    <row r="1222" spans="1:34" ht="12.75">
      <c r="A1222" s="8">
        <v>176</v>
      </c>
      <c r="B1222" s="16" t="s">
        <v>1135</v>
      </c>
      <c r="C1222" t="s">
        <v>835</v>
      </c>
      <c r="F1222" s="6">
        <v>2000</v>
      </c>
      <c r="H1222" s="6">
        <v>300</v>
      </c>
      <c r="M1222" s="4"/>
      <c r="O1222" s="6">
        <v>2000</v>
      </c>
      <c r="Q1222" s="6">
        <v>300</v>
      </c>
      <c r="Y1222" s="208"/>
      <c r="Z1222" s="208"/>
      <c r="AA1222" s="46"/>
      <c r="AB1222" s="17"/>
      <c r="AC1222" s="17"/>
      <c r="AD1222" s="208"/>
      <c r="AE1222" s="208"/>
      <c r="AF1222" s="46"/>
      <c r="AG1222" s="17"/>
      <c r="AH1222" s="17"/>
    </row>
    <row r="1223" spans="2:34" ht="12.75">
      <c r="B1223" s="16" t="s">
        <v>1143</v>
      </c>
      <c r="D1223" t="s">
        <v>1358</v>
      </c>
      <c r="F1223" s="187">
        <v>0</v>
      </c>
      <c r="H1223" s="187">
        <v>0</v>
      </c>
      <c r="M1223" s="4"/>
      <c r="O1223" s="187">
        <v>0</v>
      </c>
      <c r="Q1223" s="187">
        <v>0</v>
      </c>
      <c r="Y1223" s="208"/>
      <c r="Z1223" s="208"/>
      <c r="AA1223" s="46"/>
      <c r="AB1223" s="17"/>
      <c r="AC1223" s="17"/>
      <c r="AD1223" s="208"/>
      <c r="AE1223" s="208"/>
      <c r="AF1223" s="46"/>
      <c r="AG1223" s="17"/>
      <c r="AH1223" s="17"/>
    </row>
    <row r="1224" spans="2:34" ht="12.75">
      <c r="B1224" s="16" t="s">
        <v>1141</v>
      </c>
      <c r="D1224" t="s">
        <v>1359</v>
      </c>
      <c r="F1224" s="6">
        <v>1000</v>
      </c>
      <c r="H1224" s="6">
        <v>100</v>
      </c>
      <c r="M1224" s="4"/>
      <c r="O1224" s="6">
        <v>1000</v>
      </c>
      <c r="Q1224" s="6">
        <v>100</v>
      </c>
      <c r="Y1224" s="208"/>
      <c r="Z1224" s="208"/>
      <c r="AA1224" s="46"/>
      <c r="AB1224" s="17"/>
      <c r="AC1224" s="17"/>
      <c r="AD1224" s="208"/>
      <c r="AE1224" s="208"/>
      <c r="AF1224" s="46"/>
      <c r="AG1224" s="17"/>
      <c r="AH1224" s="17"/>
    </row>
    <row r="1225" spans="3:34" ht="12.75">
      <c r="C1225" t="s">
        <v>1360</v>
      </c>
      <c r="M1225" s="4"/>
      <c r="Y1225" s="208"/>
      <c r="Z1225" s="208"/>
      <c r="AA1225" s="46"/>
      <c r="AB1225" s="17"/>
      <c r="AC1225" s="17"/>
      <c r="AD1225" s="208"/>
      <c r="AE1225" s="208"/>
      <c r="AF1225" s="46"/>
      <c r="AG1225" s="17"/>
      <c r="AH1225" s="17"/>
    </row>
    <row r="1226" spans="2:34" ht="12.75">
      <c r="B1226" s="16" t="s">
        <v>976</v>
      </c>
      <c r="D1226" t="s">
        <v>836</v>
      </c>
      <c r="F1226" s="264">
        <f>O1226+O1227+V1226+Y1226</f>
        <v>4397000</v>
      </c>
      <c r="H1226" s="264">
        <f>Q1226+Q1227+W1226+Z1226</f>
        <v>3009300</v>
      </c>
      <c r="M1226" s="4"/>
      <c r="O1226" s="6">
        <v>3910000</v>
      </c>
      <c r="Q1226" s="6">
        <v>2399000</v>
      </c>
      <c r="V1226" s="264">
        <v>8000</v>
      </c>
      <c r="W1226" s="264">
        <v>4300</v>
      </c>
      <c r="Y1226" s="264">
        <v>7000</v>
      </c>
      <c r="Z1226" s="264">
        <v>4000</v>
      </c>
      <c r="AA1226" s="46"/>
      <c r="AB1226" s="17"/>
      <c r="AC1226" s="17"/>
      <c r="AD1226" s="208"/>
      <c r="AE1226" s="208"/>
      <c r="AF1226" s="46"/>
      <c r="AG1226" s="17"/>
      <c r="AH1226" s="17"/>
    </row>
    <row r="1227" spans="2:34" ht="12.75">
      <c r="B1227" s="16" t="s">
        <v>977</v>
      </c>
      <c r="D1227" t="s">
        <v>837</v>
      </c>
      <c r="F1227" s="264"/>
      <c r="H1227" s="264"/>
      <c r="M1227" s="4"/>
      <c r="O1227" s="6">
        <v>472000</v>
      </c>
      <c r="Q1227" s="6">
        <v>602000</v>
      </c>
      <c r="V1227" s="264"/>
      <c r="W1227" s="264"/>
      <c r="Y1227" s="264"/>
      <c r="Z1227" s="264"/>
      <c r="AA1227" s="46"/>
      <c r="AB1227" s="17"/>
      <c r="AC1227" s="17"/>
      <c r="AD1227" s="208"/>
      <c r="AE1227" s="208"/>
      <c r="AF1227" s="46"/>
      <c r="AG1227" s="17"/>
      <c r="AH1227" s="17"/>
    </row>
    <row r="1228" spans="2:34" ht="12.75">
      <c r="B1228" s="16">
        <v>3</v>
      </c>
      <c r="C1228" t="s">
        <v>1362</v>
      </c>
      <c r="F1228" s="6">
        <v>1000</v>
      </c>
      <c r="H1228" s="6">
        <v>600</v>
      </c>
      <c r="M1228" s="4"/>
      <c r="O1228" s="6">
        <v>1000</v>
      </c>
      <c r="Q1228" s="6">
        <v>600</v>
      </c>
      <c r="V1228" s="224"/>
      <c r="W1228" s="224"/>
      <c r="Y1228" s="208"/>
      <c r="Z1228" s="208"/>
      <c r="AA1228" s="46"/>
      <c r="AB1228" s="17"/>
      <c r="AC1228" s="17"/>
      <c r="AD1228" s="208"/>
      <c r="AE1228" s="208"/>
      <c r="AF1228" s="46"/>
      <c r="AG1228" s="17"/>
      <c r="AH1228" s="17"/>
    </row>
    <row r="1229" spans="3:34" ht="12.75">
      <c r="C1229" t="s">
        <v>1090</v>
      </c>
      <c r="M1229" s="4"/>
      <c r="V1229" s="224"/>
      <c r="W1229" s="224"/>
      <c r="Y1229" s="208"/>
      <c r="Z1229" s="208"/>
      <c r="AA1229" s="46"/>
      <c r="AB1229" s="17"/>
      <c r="AC1229" s="17"/>
      <c r="AD1229" s="208"/>
      <c r="AE1229" s="208"/>
      <c r="AF1229" s="46"/>
      <c r="AG1229" s="17"/>
      <c r="AH1229" s="17"/>
    </row>
    <row r="1230" spans="2:34" ht="12.75">
      <c r="B1230" s="16" t="s">
        <v>1687</v>
      </c>
      <c r="D1230" t="s">
        <v>1361</v>
      </c>
      <c r="F1230" s="6">
        <v>6630000</v>
      </c>
      <c r="H1230" s="6">
        <v>3198000</v>
      </c>
      <c r="M1230" s="4"/>
      <c r="O1230" s="6">
        <v>6630000</v>
      </c>
      <c r="Q1230" s="6">
        <v>3198000</v>
      </c>
      <c r="V1230" s="264">
        <v>0</v>
      </c>
      <c r="W1230" s="278">
        <v>0</v>
      </c>
      <c r="Y1230" s="264">
        <v>0</v>
      </c>
      <c r="Z1230" s="278">
        <v>0</v>
      </c>
      <c r="AA1230" s="46"/>
      <c r="AB1230" s="17"/>
      <c r="AC1230" s="17"/>
      <c r="AD1230" s="208"/>
      <c r="AE1230" s="208"/>
      <c r="AF1230" s="46"/>
      <c r="AG1230" s="17"/>
      <c r="AH1230" s="17"/>
    </row>
    <row r="1231" spans="2:34" ht="12.75">
      <c r="B1231" s="16" t="s">
        <v>1688</v>
      </c>
      <c r="D1231" t="s">
        <v>837</v>
      </c>
      <c r="F1231" s="6">
        <v>429000</v>
      </c>
      <c r="H1231" s="6">
        <v>296000</v>
      </c>
      <c r="M1231" s="4"/>
      <c r="O1231" s="6">
        <v>429000</v>
      </c>
      <c r="Q1231" s="6">
        <v>296000</v>
      </c>
      <c r="V1231" s="264"/>
      <c r="W1231" s="278"/>
      <c r="Y1231" s="264"/>
      <c r="Z1231" s="278"/>
      <c r="AA1231" s="46"/>
      <c r="AB1231" s="17"/>
      <c r="AC1231" s="17"/>
      <c r="AD1231" s="208"/>
      <c r="AE1231" s="208"/>
      <c r="AF1231" s="46"/>
      <c r="AG1231" s="17"/>
      <c r="AH1231" s="17"/>
    </row>
    <row r="1232" spans="3:34" ht="12.75">
      <c r="C1232" s="1" t="s">
        <v>1363</v>
      </c>
      <c r="G1232" s="57">
        <f>SUM(F1226:F1231)</f>
        <v>11457000</v>
      </c>
      <c r="I1232" s="57">
        <f>SUM(H1226:H1231)</f>
        <v>6503900</v>
      </c>
      <c r="M1232" s="4"/>
      <c r="P1232" s="57">
        <f>SUM(O1226:O1231)</f>
        <v>11442000</v>
      </c>
      <c r="R1232" s="57">
        <f>SUM(Q1226:Q1231)</f>
        <v>6495600</v>
      </c>
      <c r="Y1232" s="208"/>
      <c r="Z1232" s="208"/>
      <c r="AA1232" s="46"/>
      <c r="AB1232" s="17"/>
      <c r="AC1232" s="17"/>
      <c r="AD1232" s="208"/>
      <c r="AE1232" s="208"/>
      <c r="AF1232" s="46"/>
      <c r="AG1232" s="17"/>
      <c r="AH1232" s="17"/>
    </row>
    <row r="1233" spans="1:34" ht="12.75">
      <c r="A1233" s="8">
        <v>177</v>
      </c>
      <c r="B1233" s="16" t="s">
        <v>1135</v>
      </c>
      <c r="C1233" t="s">
        <v>1364</v>
      </c>
      <c r="F1233" s="264">
        <f>SUM(O1233:O1243,V1233)+Y1233</f>
        <v>8207000</v>
      </c>
      <c r="H1233" s="264">
        <f>SUM(Q1233:Q1243,W1233)+Z1233</f>
        <v>2722000</v>
      </c>
      <c r="M1233" s="4"/>
      <c r="O1233" s="6">
        <v>6193000</v>
      </c>
      <c r="Q1233" s="6">
        <v>2317000</v>
      </c>
      <c r="V1233" s="264">
        <v>182000</v>
      </c>
      <c r="W1233" s="264">
        <v>14000</v>
      </c>
      <c r="Y1233" s="264">
        <v>50000</v>
      </c>
      <c r="Z1233" s="264">
        <v>10000</v>
      </c>
      <c r="AA1233" s="46"/>
      <c r="AB1233" s="17"/>
      <c r="AC1233" s="17"/>
      <c r="AD1233" s="208"/>
      <c r="AE1233" s="208"/>
      <c r="AF1233" s="46"/>
      <c r="AG1233" s="17"/>
      <c r="AH1233" s="17"/>
    </row>
    <row r="1234" spans="2:34" ht="12.75">
      <c r="B1234" s="16" t="s">
        <v>1913</v>
      </c>
      <c r="E1234" t="s">
        <v>1091</v>
      </c>
      <c r="F1234" s="264"/>
      <c r="H1234" s="264"/>
      <c r="M1234" s="4"/>
      <c r="O1234" s="6">
        <v>102000</v>
      </c>
      <c r="Q1234" s="6">
        <v>18000</v>
      </c>
      <c r="V1234" s="264"/>
      <c r="W1234" s="264"/>
      <c r="Y1234" s="264"/>
      <c r="Z1234" s="264"/>
      <c r="AA1234" s="46"/>
      <c r="AB1234" s="17"/>
      <c r="AC1234" s="17"/>
      <c r="AD1234" s="208"/>
      <c r="AE1234" s="208"/>
      <c r="AF1234" s="46"/>
      <c r="AG1234" s="17"/>
      <c r="AH1234" s="17"/>
    </row>
    <row r="1235" spans="2:34" ht="12.75">
      <c r="B1235" s="16" t="s">
        <v>1914</v>
      </c>
      <c r="D1235" t="s">
        <v>1398</v>
      </c>
      <c r="F1235" s="264"/>
      <c r="H1235" s="264"/>
      <c r="M1235" s="4"/>
      <c r="O1235" s="6">
        <v>101000</v>
      </c>
      <c r="Q1235" s="6">
        <v>24000</v>
      </c>
      <c r="V1235" s="264"/>
      <c r="W1235" s="264"/>
      <c r="Y1235" s="264"/>
      <c r="Z1235" s="264"/>
      <c r="AA1235" s="46"/>
      <c r="AB1235" s="17"/>
      <c r="AC1235" s="17"/>
      <c r="AD1235" s="208"/>
      <c r="AE1235" s="208"/>
      <c r="AF1235" s="46"/>
      <c r="AG1235" s="17"/>
      <c r="AH1235" s="17"/>
    </row>
    <row r="1236" spans="2:34" ht="12.75">
      <c r="B1236" s="16" t="s">
        <v>2210</v>
      </c>
      <c r="C1236" t="s">
        <v>1399</v>
      </c>
      <c r="F1236" s="264"/>
      <c r="H1236" s="264"/>
      <c r="M1236" s="4"/>
      <c r="O1236" s="6">
        <v>1113000</v>
      </c>
      <c r="Q1236" s="6">
        <v>305000</v>
      </c>
      <c r="V1236" s="264"/>
      <c r="W1236" s="264"/>
      <c r="Y1236" s="264"/>
      <c r="Z1236" s="264"/>
      <c r="AA1236" s="46"/>
      <c r="AB1236" s="17"/>
      <c r="AC1236" s="17"/>
      <c r="AD1236" s="208"/>
      <c r="AE1236" s="208"/>
      <c r="AF1236" s="46"/>
      <c r="AG1236" s="17"/>
      <c r="AH1236" s="17"/>
    </row>
    <row r="1237" spans="2:34" ht="12.75">
      <c r="B1237" s="16" t="s">
        <v>2211</v>
      </c>
      <c r="C1237" t="s">
        <v>1092</v>
      </c>
      <c r="F1237" s="264"/>
      <c r="H1237" s="264"/>
      <c r="M1237" s="4"/>
      <c r="O1237" s="6">
        <v>8000</v>
      </c>
      <c r="Q1237" s="6">
        <v>2400</v>
      </c>
      <c r="V1237" s="264"/>
      <c r="W1237" s="264"/>
      <c r="Y1237" s="264"/>
      <c r="Z1237" s="264"/>
      <c r="AA1237" s="46"/>
      <c r="AB1237" s="17"/>
      <c r="AC1237" s="17"/>
      <c r="AD1237" s="208"/>
      <c r="AE1237" s="208"/>
      <c r="AF1237" s="46"/>
      <c r="AG1237" s="17"/>
      <c r="AH1237" s="17"/>
    </row>
    <row r="1238" spans="2:34" ht="12.75">
      <c r="B1238" s="16" t="s">
        <v>2212</v>
      </c>
      <c r="C1238" t="s">
        <v>1400</v>
      </c>
      <c r="F1238" s="264"/>
      <c r="H1238" s="264"/>
      <c r="M1238" s="4"/>
      <c r="O1238" s="6">
        <v>170000</v>
      </c>
      <c r="Q1238" s="6">
        <v>12000</v>
      </c>
      <c r="V1238" s="264"/>
      <c r="W1238" s="264"/>
      <c r="Y1238" s="264"/>
      <c r="Z1238" s="264"/>
      <c r="AA1238" s="46"/>
      <c r="AB1238" s="17"/>
      <c r="AC1238" s="17"/>
      <c r="AD1238" s="208"/>
      <c r="AE1238" s="208"/>
      <c r="AF1238" s="46"/>
      <c r="AG1238" s="17"/>
      <c r="AH1238" s="17"/>
    </row>
    <row r="1239" spans="2:34" ht="12.75">
      <c r="B1239" s="16" t="s">
        <v>965</v>
      </c>
      <c r="C1239" t="s">
        <v>1401</v>
      </c>
      <c r="F1239" s="264"/>
      <c r="H1239" s="264"/>
      <c r="M1239" s="4"/>
      <c r="O1239" s="6">
        <v>29000</v>
      </c>
      <c r="Q1239" s="6">
        <v>7000</v>
      </c>
      <c r="V1239" s="264"/>
      <c r="W1239" s="264"/>
      <c r="Y1239" s="264"/>
      <c r="Z1239" s="264"/>
      <c r="AA1239" s="46"/>
      <c r="AB1239" s="17"/>
      <c r="AC1239" s="17"/>
      <c r="AD1239" s="208"/>
      <c r="AE1239" s="208"/>
      <c r="AF1239" s="46"/>
      <c r="AG1239" s="17"/>
      <c r="AH1239" s="17"/>
    </row>
    <row r="1240" spans="2:34" ht="12.75">
      <c r="B1240" s="16" t="s">
        <v>1095</v>
      </c>
      <c r="C1240" t="s">
        <v>1093</v>
      </c>
      <c r="F1240" s="264"/>
      <c r="H1240" s="264"/>
      <c r="M1240" s="4"/>
      <c r="O1240" s="6">
        <v>207000</v>
      </c>
      <c r="Q1240" s="6">
        <v>10000</v>
      </c>
      <c r="V1240" s="264"/>
      <c r="W1240" s="264"/>
      <c r="Y1240" s="264"/>
      <c r="Z1240" s="264"/>
      <c r="AA1240" s="46"/>
      <c r="AB1240" s="17"/>
      <c r="AC1240" s="17"/>
      <c r="AD1240" s="208"/>
      <c r="AE1240" s="208"/>
      <c r="AF1240" s="46"/>
      <c r="AG1240" s="17"/>
      <c r="AH1240" s="17"/>
    </row>
    <row r="1241" spans="1:34" ht="12.75">
      <c r="A1241" s="71"/>
      <c r="B1241" s="53" t="s">
        <v>1403</v>
      </c>
      <c r="C1241" s="54" t="s">
        <v>1402</v>
      </c>
      <c r="D1241" s="54"/>
      <c r="E1241" s="54"/>
      <c r="F1241" s="264"/>
      <c r="H1241" s="264"/>
      <c r="M1241" s="4"/>
      <c r="O1241" s="55"/>
      <c r="P1241" s="56"/>
      <c r="Q1241" s="55"/>
      <c r="V1241" s="264"/>
      <c r="W1241" s="264"/>
      <c r="Y1241" s="264"/>
      <c r="Z1241" s="264"/>
      <c r="AA1241" s="46"/>
      <c r="AB1241" s="17"/>
      <c r="AC1241" s="17"/>
      <c r="AD1241" s="217"/>
      <c r="AE1241" s="217"/>
      <c r="AF1241" s="46"/>
      <c r="AG1241" s="17"/>
      <c r="AH1241" s="17"/>
    </row>
    <row r="1242" spans="1:34" ht="12.75">
      <c r="A1242" s="71"/>
      <c r="B1242" s="53" t="s">
        <v>1404</v>
      </c>
      <c r="C1242" s="54" t="s">
        <v>1405</v>
      </c>
      <c r="D1242" s="54"/>
      <c r="E1242" s="54"/>
      <c r="F1242" s="264"/>
      <c r="H1242" s="264"/>
      <c r="M1242" s="4"/>
      <c r="O1242" s="55"/>
      <c r="P1242" s="56"/>
      <c r="Q1242" s="55"/>
      <c r="V1242" s="264"/>
      <c r="W1242" s="264"/>
      <c r="Y1242" s="264"/>
      <c r="Z1242" s="264"/>
      <c r="AA1242" s="46"/>
      <c r="AB1242" s="17"/>
      <c r="AC1242" s="17"/>
      <c r="AD1242" s="217"/>
      <c r="AE1242" s="217"/>
      <c r="AF1242" s="46"/>
      <c r="AG1242" s="17"/>
      <c r="AH1242" s="17"/>
    </row>
    <row r="1243" spans="2:34" ht="12.75">
      <c r="B1243" s="16" t="s">
        <v>967</v>
      </c>
      <c r="C1243" t="s">
        <v>1406</v>
      </c>
      <c r="F1243" s="264"/>
      <c r="H1243" s="264"/>
      <c r="M1243" s="4"/>
      <c r="O1243" s="6">
        <v>52000</v>
      </c>
      <c r="Q1243" s="6">
        <v>2600</v>
      </c>
      <c r="V1243" s="264"/>
      <c r="W1243" s="264"/>
      <c r="Y1243" s="264"/>
      <c r="Z1243" s="264"/>
      <c r="AA1243" s="46"/>
      <c r="AB1243" s="17"/>
      <c r="AC1243" s="17"/>
      <c r="AD1243" s="208"/>
      <c r="AE1243" s="208"/>
      <c r="AF1243" s="46"/>
      <c r="AG1243" s="17"/>
      <c r="AH1243" s="17"/>
    </row>
    <row r="1244" spans="2:34" ht="12.75">
      <c r="B1244" s="16" t="s">
        <v>976</v>
      </c>
      <c r="C1244" t="s">
        <v>1407</v>
      </c>
      <c r="F1244" s="264">
        <f>SUM(O1244:O1258,V1244)+Y1244</f>
        <v>85804000</v>
      </c>
      <c r="H1244" s="264">
        <f>SUM(Q1244:Q1258,W1244)+Z1244</f>
        <v>10411200</v>
      </c>
      <c r="M1244" s="4"/>
      <c r="O1244" s="6">
        <v>10965000</v>
      </c>
      <c r="Q1244" s="6">
        <v>2291000</v>
      </c>
      <c r="V1244" s="264">
        <v>1388000</v>
      </c>
      <c r="W1244" s="264">
        <v>113000</v>
      </c>
      <c r="Y1244" s="264">
        <v>977000</v>
      </c>
      <c r="Z1244" s="264">
        <v>82000</v>
      </c>
      <c r="AA1244" s="46"/>
      <c r="AB1244" s="17"/>
      <c r="AC1244" s="17"/>
      <c r="AD1244" s="208"/>
      <c r="AE1244" s="208"/>
      <c r="AF1244" s="46"/>
      <c r="AG1244" s="17"/>
      <c r="AH1244" s="17"/>
    </row>
    <row r="1245" spans="2:34" ht="12.75">
      <c r="B1245" s="16" t="s">
        <v>1094</v>
      </c>
      <c r="C1245" t="s">
        <v>1096</v>
      </c>
      <c r="F1245" s="264"/>
      <c r="H1245" s="264"/>
      <c r="M1245" s="4"/>
      <c r="O1245" s="6">
        <v>65299000</v>
      </c>
      <c r="Q1245" s="6">
        <v>7619000</v>
      </c>
      <c r="V1245" s="264"/>
      <c r="W1245" s="264"/>
      <c r="Y1245" s="264"/>
      <c r="Z1245" s="264"/>
      <c r="AA1245" s="46"/>
      <c r="AB1245" s="17"/>
      <c r="AC1245" s="17"/>
      <c r="AD1245" s="208"/>
      <c r="AE1245" s="208"/>
      <c r="AF1245" s="46"/>
      <c r="AG1245" s="17"/>
      <c r="AH1245" s="17"/>
    </row>
    <row r="1246" spans="2:34" ht="12.75">
      <c r="B1246" s="16" t="s">
        <v>217</v>
      </c>
      <c r="D1246" t="s">
        <v>1408</v>
      </c>
      <c r="F1246" s="264"/>
      <c r="H1246" s="264"/>
      <c r="M1246" s="4"/>
      <c r="O1246" s="6">
        <v>4000</v>
      </c>
      <c r="Q1246" s="6">
        <v>200</v>
      </c>
      <c r="V1246" s="264"/>
      <c r="W1246" s="264"/>
      <c r="Y1246" s="264"/>
      <c r="Z1246" s="264"/>
      <c r="AA1246" s="46"/>
      <c r="AB1246" s="17"/>
      <c r="AC1246" s="17"/>
      <c r="AD1246" s="208"/>
      <c r="AE1246" s="208"/>
      <c r="AF1246" s="46"/>
      <c r="AG1246" s="17"/>
      <c r="AH1246" s="17"/>
    </row>
    <row r="1247" spans="1:34" ht="12.75">
      <c r="A1247" s="71"/>
      <c r="B1247" s="53" t="s">
        <v>2349</v>
      </c>
      <c r="C1247" s="54" t="s">
        <v>1409</v>
      </c>
      <c r="D1247" s="54"/>
      <c r="E1247" s="54"/>
      <c r="F1247" s="264"/>
      <c r="H1247" s="264"/>
      <c r="M1247" s="4"/>
      <c r="O1247" s="55"/>
      <c r="P1247" s="56"/>
      <c r="Q1247" s="55"/>
      <c r="V1247" s="264"/>
      <c r="W1247" s="264"/>
      <c r="Y1247" s="264"/>
      <c r="Z1247" s="264"/>
      <c r="AA1247" s="46"/>
      <c r="AB1247" s="17"/>
      <c r="AC1247" s="17"/>
      <c r="AD1247" s="217"/>
      <c r="AE1247" s="217"/>
      <c r="AF1247" s="46"/>
      <c r="AG1247" s="17"/>
      <c r="AH1247" s="17"/>
    </row>
    <row r="1248" spans="1:34" ht="12.75">
      <c r="A1248" s="71"/>
      <c r="B1248" s="53" t="s">
        <v>2352</v>
      </c>
      <c r="C1248" s="54" t="s">
        <v>1410</v>
      </c>
      <c r="D1248" s="54"/>
      <c r="E1248" s="54"/>
      <c r="F1248" s="264"/>
      <c r="H1248" s="264"/>
      <c r="M1248" s="4"/>
      <c r="O1248" s="55"/>
      <c r="P1248" s="56"/>
      <c r="Q1248" s="55"/>
      <c r="V1248" s="264"/>
      <c r="W1248" s="264"/>
      <c r="Y1248" s="264"/>
      <c r="Z1248" s="264"/>
      <c r="AA1248" s="46"/>
      <c r="AB1248" s="17"/>
      <c r="AC1248" s="17"/>
      <c r="AD1248" s="217"/>
      <c r="AE1248" s="217"/>
      <c r="AF1248" s="46"/>
      <c r="AG1248" s="17"/>
      <c r="AH1248" s="17"/>
    </row>
    <row r="1249" spans="1:34" ht="12.75">
      <c r="A1249" s="87"/>
      <c r="B1249" s="88" t="s">
        <v>1733</v>
      </c>
      <c r="C1249" s="110" t="s">
        <v>1411</v>
      </c>
      <c r="D1249" s="89"/>
      <c r="E1249" s="89"/>
      <c r="F1249" s="264"/>
      <c r="H1249" s="264"/>
      <c r="J1249" s="86"/>
      <c r="M1249" s="4"/>
      <c r="O1249" s="191">
        <v>0</v>
      </c>
      <c r="P1249" s="192"/>
      <c r="Q1249" s="191">
        <v>0</v>
      </c>
      <c r="S1249" s="86"/>
      <c r="V1249" s="264"/>
      <c r="W1249" s="264"/>
      <c r="Y1249" s="264"/>
      <c r="Z1249" s="264"/>
      <c r="AA1249" s="46"/>
      <c r="AB1249" s="17"/>
      <c r="AC1249" s="17"/>
      <c r="AD1249" s="217"/>
      <c r="AE1249" s="217"/>
      <c r="AF1249" s="156"/>
      <c r="AG1249" s="17"/>
      <c r="AH1249" s="17"/>
    </row>
    <row r="1250" spans="2:34" ht="12.75">
      <c r="B1250" s="16" t="s">
        <v>218</v>
      </c>
      <c r="C1250" t="s">
        <v>1412</v>
      </c>
      <c r="F1250" s="264"/>
      <c r="H1250" s="264"/>
      <c r="M1250" s="4"/>
      <c r="O1250" s="6">
        <v>269000</v>
      </c>
      <c r="Q1250" s="6">
        <v>7600</v>
      </c>
      <c r="V1250" s="264"/>
      <c r="W1250" s="264"/>
      <c r="Y1250" s="264"/>
      <c r="Z1250" s="264"/>
      <c r="AA1250" s="46"/>
      <c r="AB1250" s="17"/>
      <c r="AC1250" s="17"/>
      <c r="AD1250" s="208"/>
      <c r="AE1250" s="208"/>
      <c r="AF1250" s="46"/>
      <c r="AG1250" s="17"/>
      <c r="AH1250" s="17"/>
    </row>
    <row r="1251" spans="2:34" ht="12.75">
      <c r="B1251" s="16" t="s">
        <v>256</v>
      </c>
      <c r="C1251" t="s">
        <v>1413</v>
      </c>
      <c r="F1251" s="264"/>
      <c r="H1251" s="264"/>
      <c r="M1251" s="4"/>
      <c r="O1251" s="6">
        <v>427000</v>
      </c>
      <c r="Q1251" s="6">
        <v>31000</v>
      </c>
      <c r="V1251" s="264"/>
      <c r="W1251" s="264"/>
      <c r="Y1251" s="264"/>
      <c r="Z1251" s="264"/>
      <c r="AA1251" s="46"/>
      <c r="AB1251" s="17"/>
      <c r="AC1251" s="17"/>
      <c r="AD1251" s="208"/>
      <c r="AE1251" s="208"/>
      <c r="AF1251" s="46"/>
      <c r="AG1251" s="17"/>
      <c r="AH1251" s="17"/>
    </row>
    <row r="1252" spans="2:34" ht="12.75">
      <c r="B1252" s="16" t="s">
        <v>1416</v>
      </c>
      <c r="C1252" t="s">
        <v>1414</v>
      </c>
      <c r="F1252" s="264"/>
      <c r="H1252" s="264"/>
      <c r="M1252" s="4"/>
      <c r="O1252" s="6">
        <v>980000</v>
      </c>
      <c r="Q1252" s="6">
        <v>63000</v>
      </c>
      <c r="V1252" s="264"/>
      <c r="W1252" s="264"/>
      <c r="Y1252" s="264"/>
      <c r="Z1252" s="264"/>
      <c r="AA1252" s="46"/>
      <c r="AB1252" s="17"/>
      <c r="AC1252" s="17"/>
      <c r="AD1252" s="208"/>
      <c r="AE1252" s="208"/>
      <c r="AF1252" s="46"/>
      <c r="AG1252" s="17"/>
      <c r="AH1252" s="17"/>
    </row>
    <row r="1253" spans="2:34" ht="12.75">
      <c r="B1253" s="16" t="s">
        <v>1417</v>
      </c>
      <c r="C1253" t="s">
        <v>1415</v>
      </c>
      <c r="F1253" s="264"/>
      <c r="H1253" s="264"/>
      <c r="M1253" s="4"/>
      <c r="O1253" s="6">
        <v>233000</v>
      </c>
      <c r="Q1253" s="6">
        <v>5100</v>
      </c>
      <c r="V1253" s="264"/>
      <c r="W1253" s="264"/>
      <c r="Y1253" s="264"/>
      <c r="Z1253" s="264"/>
      <c r="AA1253" s="46"/>
      <c r="AB1253" s="17"/>
      <c r="AC1253" s="17"/>
      <c r="AD1253" s="208"/>
      <c r="AE1253" s="208"/>
      <c r="AF1253" s="46"/>
      <c r="AG1253" s="17"/>
      <c r="AH1253" s="17"/>
    </row>
    <row r="1254" spans="2:34" ht="12.75">
      <c r="B1254" s="16" t="s">
        <v>246</v>
      </c>
      <c r="C1254" t="s">
        <v>1418</v>
      </c>
      <c r="F1254" s="264"/>
      <c r="H1254" s="264"/>
      <c r="M1254" s="4"/>
      <c r="O1254" s="6">
        <v>216000</v>
      </c>
      <c r="Q1254" s="6">
        <v>6300</v>
      </c>
      <c r="V1254" s="264"/>
      <c r="W1254" s="264"/>
      <c r="Y1254" s="264"/>
      <c r="Z1254" s="264"/>
      <c r="AA1254" s="46"/>
      <c r="AB1254" s="17"/>
      <c r="AC1254" s="17"/>
      <c r="AD1254" s="208"/>
      <c r="AE1254" s="208"/>
      <c r="AF1254" s="46"/>
      <c r="AG1254" s="17"/>
      <c r="AH1254" s="17"/>
    </row>
    <row r="1255" spans="2:34" ht="12.75">
      <c r="B1255" s="16" t="s">
        <v>247</v>
      </c>
      <c r="C1255" t="s">
        <v>1419</v>
      </c>
      <c r="F1255" s="264"/>
      <c r="H1255" s="264"/>
      <c r="M1255" s="4"/>
      <c r="O1255" s="6">
        <v>2841000</v>
      </c>
      <c r="Q1255" s="6">
        <v>117000</v>
      </c>
      <c r="V1255" s="264"/>
      <c r="W1255" s="264"/>
      <c r="Y1255" s="264"/>
      <c r="Z1255" s="264"/>
      <c r="AA1255" s="46"/>
      <c r="AB1255" s="17"/>
      <c r="AC1255" s="17"/>
      <c r="AD1255" s="208"/>
      <c r="AE1255" s="208"/>
      <c r="AF1255" s="46"/>
      <c r="AG1255" s="17"/>
      <c r="AH1255" s="17"/>
    </row>
    <row r="1256" spans="2:34" ht="12.75">
      <c r="B1256" s="16" t="s">
        <v>248</v>
      </c>
      <c r="C1256" t="s">
        <v>1097</v>
      </c>
      <c r="F1256" s="264"/>
      <c r="H1256" s="264"/>
      <c r="M1256" s="4"/>
      <c r="O1256" s="6">
        <v>758000</v>
      </c>
      <c r="Q1256" s="6">
        <v>35000</v>
      </c>
      <c r="V1256" s="264"/>
      <c r="W1256" s="264"/>
      <c r="Y1256" s="264"/>
      <c r="Z1256" s="264"/>
      <c r="AA1256" s="46"/>
      <c r="AB1256" s="17"/>
      <c r="AC1256" s="17"/>
      <c r="AD1256" s="208"/>
      <c r="AE1256" s="208"/>
      <c r="AF1256" s="46"/>
      <c r="AG1256" s="17"/>
      <c r="AH1256" s="17"/>
    </row>
    <row r="1257" spans="2:34" ht="12.75">
      <c r="B1257" s="16" t="s">
        <v>249</v>
      </c>
      <c r="D1257" t="s">
        <v>1440</v>
      </c>
      <c r="F1257" s="264"/>
      <c r="H1257" s="264"/>
      <c r="M1257" s="4"/>
      <c r="O1257" s="6">
        <v>735000</v>
      </c>
      <c r="Q1257" s="6">
        <v>28000</v>
      </c>
      <c r="V1257" s="264"/>
      <c r="W1257" s="264"/>
      <c r="Y1257" s="264"/>
      <c r="Z1257" s="264"/>
      <c r="AA1257" s="46"/>
      <c r="AB1257" s="17"/>
      <c r="AC1257" s="17"/>
      <c r="AD1257" s="208"/>
      <c r="AE1257" s="208"/>
      <c r="AF1257" s="46"/>
      <c r="AG1257" s="17"/>
      <c r="AH1257" s="17"/>
    </row>
    <row r="1258" spans="2:34" ht="12.75">
      <c r="B1258" s="16" t="s">
        <v>250</v>
      </c>
      <c r="D1258" t="s">
        <v>1420</v>
      </c>
      <c r="F1258" s="264"/>
      <c r="H1258" s="264"/>
      <c r="M1258" s="4"/>
      <c r="O1258" s="6">
        <v>712000</v>
      </c>
      <c r="Q1258" s="6">
        <v>13000</v>
      </c>
      <c r="V1258" s="264"/>
      <c r="W1258" s="264"/>
      <c r="Y1258" s="264"/>
      <c r="Z1258" s="264"/>
      <c r="AA1258" s="46"/>
      <c r="AB1258" s="17"/>
      <c r="AC1258" s="17"/>
      <c r="AD1258" s="208"/>
      <c r="AE1258" s="208"/>
      <c r="AF1258" s="46"/>
      <c r="AG1258" s="17"/>
      <c r="AH1258" s="17"/>
    </row>
    <row r="1259" spans="2:34" ht="12.75">
      <c r="B1259" s="16" t="s">
        <v>950</v>
      </c>
      <c r="C1259" t="s">
        <v>1098</v>
      </c>
      <c r="F1259" s="6">
        <v>410000</v>
      </c>
      <c r="H1259" s="6">
        <v>18000</v>
      </c>
      <c r="M1259" s="4"/>
      <c r="O1259" s="6">
        <v>410000</v>
      </c>
      <c r="Q1259" s="6">
        <v>18000</v>
      </c>
      <c r="Y1259" s="208"/>
      <c r="Z1259" s="208"/>
      <c r="AA1259" s="46"/>
      <c r="AB1259" s="17"/>
      <c r="AC1259" s="17"/>
      <c r="AD1259" s="208"/>
      <c r="AE1259" s="208"/>
      <c r="AF1259" s="46"/>
      <c r="AG1259" s="17"/>
      <c r="AH1259" s="17"/>
    </row>
    <row r="1260" spans="2:34" ht="12.75">
      <c r="B1260" s="16" t="s">
        <v>952</v>
      </c>
      <c r="C1260" s="17" t="s">
        <v>1099</v>
      </c>
      <c r="F1260" s="6">
        <v>1601000</v>
      </c>
      <c r="H1260" s="6">
        <v>69000</v>
      </c>
      <c r="M1260" s="4"/>
      <c r="O1260" s="6">
        <v>1601000</v>
      </c>
      <c r="Q1260" s="6">
        <v>69000</v>
      </c>
      <c r="Y1260" s="208"/>
      <c r="Z1260" s="208"/>
      <c r="AA1260" s="46"/>
      <c r="AB1260" s="17"/>
      <c r="AC1260" s="17"/>
      <c r="AD1260" s="208"/>
      <c r="AE1260" s="208"/>
      <c r="AF1260" s="46"/>
      <c r="AG1260" s="17"/>
      <c r="AH1260" s="17"/>
    </row>
    <row r="1261" spans="2:34" ht="12.75">
      <c r="B1261" s="16" t="s">
        <v>196</v>
      </c>
      <c r="C1261" t="s">
        <v>1421</v>
      </c>
      <c r="F1261" s="6">
        <v>574000</v>
      </c>
      <c r="H1261" s="6">
        <v>30000</v>
      </c>
      <c r="M1261" s="4"/>
      <c r="O1261" s="6">
        <v>574000</v>
      </c>
      <c r="Q1261" s="6">
        <v>30000</v>
      </c>
      <c r="Y1261" s="208"/>
      <c r="Z1261" s="208"/>
      <c r="AA1261" s="46"/>
      <c r="AB1261" s="17"/>
      <c r="AC1261" s="17"/>
      <c r="AD1261" s="208"/>
      <c r="AE1261" s="208"/>
      <c r="AF1261" s="46"/>
      <c r="AG1261" s="17"/>
      <c r="AH1261" s="17"/>
    </row>
    <row r="1262" spans="2:34" ht="12.75">
      <c r="B1262" s="16">
        <v>4</v>
      </c>
      <c r="C1262" t="s">
        <v>1100</v>
      </c>
      <c r="F1262" s="6">
        <v>109000</v>
      </c>
      <c r="H1262" s="6">
        <v>1800</v>
      </c>
      <c r="M1262" s="4"/>
      <c r="O1262" s="6">
        <v>109000</v>
      </c>
      <c r="Q1262" s="6">
        <v>1800</v>
      </c>
      <c r="Y1262" s="208"/>
      <c r="Z1262" s="208"/>
      <c r="AA1262" s="46"/>
      <c r="AB1262" s="17"/>
      <c r="AC1262" s="17"/>
      <c r="AD1262" s="208"/>
      <c r="AE1262" s="208"/>
      <c r="AF1262" s="46"/>
      <c r="AG1262" s="17"/>
      <c r="AH1262" s="17"/>
    </row>
    <row r="1263" spans="3:34" ht="12.75">
      <c r="C1263" s="1" t="s">
        <v>251</v>
      </c>
      <c r="G1263" s="57">
        <f>SUM(F1233:F1262)+F1267</f>
        <v>97627000</v>
      </c>
      <c r="I1263" s="57">
        <f>SUM(H1233:H1262)+H1267</f>
        <v>13263000</v>
      </c>
      <c r="M1263" s="4"/>
      <c r="P1263" s="57">
        <f>SUM(O1233:O1262)+O1267</f>
        <v>95030000</v>
      </c>
      <c r="R1263" s="57">
        <f>SUM(Q1233:Q1262)+Q1267</f>
        <v>13044000</v>
      </c>
      <c r="Y1263" s="208"/>
      <c r="Z1263" s="208"/>
      <c r="AA1263" s="46"/>
      <c r="AB1263" s="17"/>
      <c r="AC1263" s="17"/>
      <c r="AD1263" s="208"/>
      <c r="AE1263" s="208"/>
      <c r="AF1263" s="46"/>
      <c r="AG1263" s="17"/>
      <c r="AH1263" s="17"/>
    </row>
    <row r="1264" spans="1:34" ht="12.75">
      <c r="A1264" s="8">
        <v>178</v>
      </c>
      <c r="B1264" s="16" t="s">
        <v>1101</v>
      </c>
      <c r="C1264" t="s">
        <v>1102</v>
      </c>
      <c r="F1264" s="6">
        <v>6000</v>
      </c>
      <c r="H1264" s="198">
        <v>0</v>
      </c>
      <c r="M1264" s="4"/>
      <c r="O1264" s="6">
        <v>6000</v>
      </c>
      <c r="Q1264" s="198">
        <v>0</v>
      </c>
      <c r="Y1264" s="208"/>
      <c r="Z1264" s="208"/>
      <c r="AA1264" s="46"/>
      <c r="AB1264" s="17"/>
      <c r="AC1264" s="17"/>
      <c r="AD1264" s="208"/>
      <c r="AE1264" s="208"/>
      <c r="AF1264" s="46"/>
      <c r="AG1264" s="17"/>
      <c r="AH1264" s="17"/>
    </row>
    <row r="1265" spans="1:34" ht="12.75">
      <c r="A1265" s="71"/>
      <c r="B1265" s="53"/>
      <c r="C1265" s="54"/>
      <c r="D1265" s="54" t="s">
        <v>252</v>
      </c>
      <c r="E1265" s="54"/>
      <c r="F1265" s="55"/>
      <c r="G1265" s="56"/>
      <c r="H1265" s="55"/>
      <c r="M1265" s="4"/>
      <c r="O1265" s="55"/>
      <c r="P1265" s="56"/>
      <c r="Q1265" s="55"/>
      <c r="Y1265" s="217"/>
      <c r="Z1265" s="217"/>
      <c r="AA1265" s="46"/>
      <c r="AB1265" s="17"/>
      <c r="AC1265" s="17"/>
      <c r="AD1265" s="217"/>
      <c r="AE1265" s="217"/>
      <c r="AF1265" s="46"/>
      <c r="AG1265" s="17"/>
      <c r="AH1265" s="17"/>
    </row>
    <row r="1266" spans="2:34" ht="12.75">
      <c r="B1266" s="16" t="s">
        <v>1103</v>
      </c>
      <c r="C1266" t="s">
        <v>1109</v>
      </c>
      <c r="F1266" s="6">
        <v>126000</v>
      </c>
      <c r="H1266" s="6">
        <v>2000</v>
      </c>
      <c r="M1266" s="4"/>
      <c r="O1266" s="6">
        <v>126000</v>
      </c>
      <c r="Q1266" s="6">
        <v>2000</v>
      </c>
      <c r="Y1266" s="208"/>
      <c r="Z1266" s="208"/>
      <c r="AA1266" s="46"/>
      <c r="AB1266" s="17"/>
      <c r="AC1266" s="17"/>
      <c r="AD1266" s="208"/>
      <c r="AE1266" s="208"/>
      <c r="AF1266" s="46"/>
      <c r="AG1266" s="17"/>
      <c r="AH1266" s="17"/>
    </row>
    <row r="1267" spans="1:34" ht="12.75">
      <c r="A1267" s="87">
        <v>177</v>
      </c>
      <c r="B1267" s="88" t="s">
        <v>1459</v>
      </c>
      <c r="C1267" s="89" t="s">
        <v>253</v>
      </c>
      <c r="D1267" s="89"/>
      <c r="E1267" s="89"/>
      <c r="F1267" s="90">
        <v>922000</v>
      </c>
      <c r="G1267" s="91"/>
      <c r="H1267" s="90">
        <v>11000</v>
      </c>
      <c r="J1267" s="86"/>
      <c r="M1267" s="4"/>
      <c r="O1267" s="90">
        <v>922000</v>
      </c>
      <c r="P1267" s="91"/>
      <c r="Q1267" s="90">
        <v>11000</v>
      </c>
      <c r="S1267" s="86"/>
      <c r="Y1267" s="208"/>
      <c r="Z1267" s="208"/>
      <c r="AA1267" s="46"/>
      <c r="AB1267" s="17"/>
      <c r="AC1267" s="17"/>
      <c r="AD1267" s="208"/>
      <c r="AE1267" s="208"/>
      <c r="AF1267" s="156"/>
      <c r="AG1267" s="17"/>
      <c r="AH1267" s="17"/>
    </row>
    <row r="1268" spans="1:34" ht="12.75">
      <c r="A1268" s="71">
        <v>178</v>
      </c>
      <c r="B1268" s="53" t="s">
        <v>255</v>
      </c>
      <c r="C1268" s="54" t="s">
        <v>254</v>
      </c>
      <c r="D1268" s="54"/>
      <c r="E1268" s="54"/>
      <c r="F1268" s="55"/>
      <c r="G1268" s="56"/>
      <c r="H1268" s="55"/>
      <c r="M1268" s="4"/>
      <c r="O1268" s="55"/>
      <c r="P1268" s="56"/>
      <c r="Q1268" s="55"/>
      <c r="Y1268" s="217"/>
      <c r="Z1268" s="217"/>
      <c r="AA1268" s="46"/>
      <c r="AB1268" s="17"/>
      <c r="AC1268" s="17"/>
      <c r="AD1268" s="217"/>
      <c r="AE1268" s="217"/>
      <c r="AF1268" s="46"/>
      <c r="AG1268" s="17"/>
      <c r="AH1268" s="17"/>
    </row>
    <row r="1269" spans="1:34" ht="12.75">
      <c r="A1269" s="8">
        <v>178</v>
      </c>
      <c r="B1269" s="16" t="s">
        <v>1104</v>
      </c>
      <c r="C1269" t="s">
        <v>1246</v>
      </c>
      <c r="F1269" s="193">
        <v>0</v>
      </c>
      <c r="G1269" s="194"/>
      <c r="H1269" s="193">
        <v>0</v>
      </c>
      <c r="M1269" s="4"/>
      <c r="O1269" s="193">
        <v>0</v>
      </c>
      <c r="P1269" s="194"/>
      <c r="Q1269" s="193">
        <v>0</v>
      </c>
      <c r="Y1269" s="208"/>
      <c r="Z1269" s="208"/>
      <c r="AA1269" s="46"/>
      <c r="AB1269" s="17"/>
      <c r="AC1269" s="17"/>
      <c r="AD1269" s="208"/>
      <c r="AE1269" s="208"/>
      <c r="AF1269" s="46"/>
      <c r="AG1269" s="17"/>
      <c r="AH1269" s="17"/>
    </row>
    <row r="1270" spans="1:34" ht="12.75">
      <c r="A1270" s="71"/>
      <c r="B1270" s="53" t="s">
        <v>255</v>
      </c>
      <c r="C1270" s="54"/>
      <c r="D1270" s="54" t="s">
        <v>252</v>
      </c>
      <c r="E1270" s="54"/>
      <c r="F1270" s="55"/>
      <c r="G1270" s="56"/>
      <c r="H1270" s="55"/>
      <c r="M1270" s="4"/>
      <c r="O1270" s="55"/>
      <c r="P1270" s="56"/>
      <c r="Q1270" s="55"/>
      <c r="Y1270" s="217"/>
      <c r="Z1270" s="217"/>
      <c r="AA1270" s="46"/>
      <c r="AB1270" s="17"/>
      <c r="AC1270" s="17"/>
      <c r="AD1270" s="217"/>
      <c r="AE1270" s="217"/>
      <c r="AF1270" s="46"/>
      <c r="AG1270" s="17"/>
      <c r="AH1270" s="17"/>
    </row>
    <row r="1271" spans="2:34" ht="12.75">
      <c r="B1271" s="16" t="s">
        <v>1105</v>
      </c>
      <c r="C1271" t="s">
        <v>1243</v>
      </c>
      <c r="F1271" s="6">
        <v>4000</v>
      </c>
      <c r="H1271" s="6">
        <v>100</v>
      </c>
      <c r="M1271" s="4"/>
      <c r="O1271" s="6">
        <v>4000</v>
      </c>
      <c r="Q1271" s="6">
        <v>100</v>
      </c>
      <c r="Y1271" s="208"/>
      <c r="Z1271" s="208"/>
      <c r="AA1271" s="46"/>
      <c r="AB1271" s="17"/>
      <c r="AC1271" s="17"/>
      <c r="AD1271" s="208"/>
      <c r="AE1271" s="208"/>
      <c r="AF1271" s="46"/>
      <c r="AG1271" s="17"/>
      <c r="AH1271" s="17"/>
    </row>
    <row r="1272" spans="1:34" ht="12.75">
      <c r="A1272" s="71"/>
      <c r="B1272" s="53" t="s">
        <v>255</v>
      </c>
      <c r="C1272" s="54"/>
      <c r="D1272" s="54" t="s">
        <v>252</v>
      </c>
      <c r="E1272" s="54"/>
      <c r="F1272" s="55"/>
      <c r="G1272" s="56"/>
      <c r="H1272" s="55"/>
      <c r="M1272" s="4"/>
      <c r="O1272" s="55"/>
      <c r="P1272" s="56"/>
      <c r="Q1272" s="55"/>
      <c r="Y1272" s="217"/>
      <c r="Z1272" s="217"/>
      <c r="AA1272" s="46"/>
      <c r="AB1272" s="17"/>
      <c r="AC1272" s="17"/>
      <c r="AD1272" s="217"/>
      <c r="AE1272" s="217"/>
      <c r="AF1272" s="46"/>
      <c r="AG1272" s="17"/>
      <c r="AH1272" s="17"/>
    </row>
    <row r="1273" spans="2:34" ht="12.75">
      <c r="B1273" s="16" t="s">
        <v>1106</v>
      </c>
      <c r="C1273" t="s">
        <v>1244</v>
      </c>
      <c r="F1273" s="6">
        <v>22000</v>
      </c>
      <c r="H1273" s="6">
        <v>500</v>
      </c>
      <c r="M1273" s="4"/>
      <c r="O1273" s="6">
        <v>22000</v>
      </c>
      <c r="Q1273" s="6">
        <v>500</v>
      </c>
      <c r="Y1273" s="208"/>
      <c r="Z1273" s="208"/>
      <c r="AA1273" s="46"/>
      <c r="AB1273" s="17"/>
      <c r="AC1273" s="17"/>
      <c r="AD1273" s="208"/>
      <c r="AE1273" s="208"/>
      <c r="AF1273" s="46"/>
      <c r="AG1273" s="17"/>
      <c r="AH1273" s="17"/>
    </row>
    <row r="1274" spans="1:34" ht="12.75">
      <c r="A1274" s="71"/>
      <c r="B1274" s="53" t="s">
        <v>255</v>
      </c>
      <c r="C1274" s="54"/>
      <c r="D1274" s="54" t="s">
        <v>252</v>
      </c>
      <c r="E1274" s="54"/>
      <c r="F1274" s="55"/>
      <c r="G1274" s="56"/>
      <c r="H1274" s="55"/>
      <c r="M1274" s="4"/>
      <c r="O1274" s="55"/>
      <c r="P1274" s="56"/>
      <c r="Q1274" s="55"/>
      <c r="Y1274" s="217"/>
      <c r="Z1274" s="217"/>
      <c r="AA1274" s="46"/>
      <c r="AB1274" s="17"/>
      <c r="AC1274" s="17"/>
      <c r="AD1274" s="217"/>
      <c r="AE1274" s="217"/>
      <c r="AF1274" s="46"/>
      <c r="AG1274" s="17"/>
      <c r="AH1274" s="17"/>
    </row>
    <row r="1275" spans="2:34" ht="12.75">
      <c r="B1275" s="16" t="s">
        <v>1107</v>
      </c>
      <c r="C1275" t="s">
        <v>1245</v>
      </c>
      <c r="F1275" s="6">
        <v>261000</v>
      </c>
      <c r="H1275" s="6">
        <v>9300</v>
      </c>
      <c r="M1275" s="4"/>
      <c r="O1275" s="6">
        <v>261000</v>
      </c>
      <c r="Q1275" s="6">
        <v>9300</v>
      </c>
      <c r="Y1275" s="208"/>
      <c r="Z1275" s="208"/>
      <c r="AA1275" s="46"/>
      <c r="AB1275" s="17"/>
      <c r="AC1275" s="17"/>
      <c r="AD1275" s="208"/>
      <c r="AE1275" s="208"/>
      <c r="AF1275" s="46"/>
      <c r="AG1275" s="17"/>
      <c r="AH1275" s="17"/>
    </row>
    <row r="1276" spans="1:34" ht="12.75">
      <c r="A1276" s="71"/>
      <c r="B1276" s="53" t="s">
        <v>255</v>
      </c>
      <c r="C1276" s="54"/>
      <c r="D1276" s="54" t="s">
        <v>252</v>
      </c>
      <c r="E1276" s="54"/>
      <c r="F1276" s="55"/>
      <c r="G1276" s="56"/>
      <c r="H1276" s="55"/>
      <c r="M1276" s="4"/>
      <c r="O1276" s="55"/>
      <c r="P1276" s="56"/>
      <c r="Q1276" s="55"/>
      <c r="Y1276" s="217"/>
      <c r="Z1276" s="217"/>
      <c r="AA1276" s="46"/>
      <c r="AB1276" s="17"/>
      <c r="AC1276" s="17"/>
      <c r="AD1276" s="217"/>
      <c r="AE1276" s="217"/>
      <c r="AF1276" s="46"/>
      <c r="AG1276" s="17"/>
      <c r="AH1276" s="17"/>
    </row>
    <row r="1277" spans="2:34" ht="12.75">
      <c r="B1277" s="16" t="s">
        <v>1108</v>
      </c>
      <c r="C1277" t="s">
        <v>1247</v>
      </c>
      <c r="F1277" s="6">
        <v>52000</v>
      </c>
      <c r="H1277" s="6">
        <v>1400</v>
      </c>
      <c r="M1277" s="4"/>
      <c r="O1277" s="6">
        <v>52000</v>
      </c>
      <c r="Q1277" s="6">
        <v>1400</v>
      </c>
      <c r="Y1277" s="208"/>
      <c r="Z1277" s="208"/>
      <c r="AA1277" s="46"/>
      <c r="AB1277" s="17"/>
      <c r="AC1277" s="17"/>
      <c r="AD1277" s="208"/>
      <c r="AE1277" s="208"/>
      <c r="AF1277" s="46"/>
      <c r="AG1277" s="17"/>
      <c r="AH1277" s="17"/>
    </row>
    <row r="1278" spans="1:34" ht="12.75">
      <c r="A1278" s="71"/>
      <c r="B1278" s="53" t="s">
        <v>255</v>
      </c>
      <c r="C1278" s="54"/>
      <c r="D1278" s="54" t="s">
        <v>252</v>
      </c>
      <c r="E1278" s="54"/>
      <c r="F1278" s="55"/>
      <c r="G1278" s="56"/>
      <c r="H1278" s="55"/>
      <c r="M1278" s="4"/>
      <c r="O1278" s="55"/>
      <c r="P1278" s="56"/>
      <c r="Q1278" s="55"/>
      <c r="Y1278" s="217"/>
      <c r="Z1278" s="217"/>
      <c r="AA1278" s="46"/>
      <c r="AB1278" s="17"/>
      <c r="AC1278" s="17"/>
      <c r="AD1278" s="217"/>
      <c r="AE1278" s="217"/>
      <c r="AF1278" s="46"/>
      <c r="AG1278" s="17"/>
      <c r="AH1278" s="17"/>
    </row>
    <row r="1279" spans="3:34" ht="12.75">
      <c r="C1279" s="1" t="s">
        <v>838</v>
      </c>
      <c r="G1279" s="57">
        <f>SUM(F1264:F1278)-F1267</f>
        <v>471000</v>
      </c>
      <c r="I1279" s="57">
        <f>SUM(H1264:H1278)-H1267</f>
        <v>13300</v>
      </c>
      <c r="M1279" s="4"/>
      <c r="P1279" s="57">
        <f>SUM(O1264:O1278)-O1267</f>
        <v>471000</v>
      </c>
      <c r="R1279" s="57">
        <f>SUM(Q1264:Q1278)-Q1267</f>
        <v>13300</v>
      </c>
      <c r="Y1279" s="208"/>
      <c r="Z1279" s="208"/>
      <c r="AA1279" s="46"/>
      <c r="AB1279" s="17"/>
      <c r="AC1279" s="17"/>
      <c r="AD1279" s="208"/>
      <c r="AE1279" s="208"/>
      <c r="AF1279" s="46"/>
      <c r="AG1279" s="17"/>
      <c r="AH1279" s="17"/>
    </row>
    <row r="1280" spans="3:34" ht="12.75">
      <c r="C1280" s="15" t="s">
        <v>20</v>
      </c>
      <c r="G1280" s="58">
        <f>SUM(F1222:F1279)</f>
        <v>109558000</v>
      </c>
      <c r="I1280" s="58"/>
      <c r="M1280" s="4"/>
      <c r="P1280" s="58">
        <f>SUM(O1222:O1279)</f>
        <v>106946000</v>
      </c>
      <c r="R1280" s="58"/>
      <c r="Y1280" s="208"/>
      <c r="Z1280" s="208"/>
      <c r="AA1280" s="46"/>
      <c r="AB1280" s="17"/>
      <c r="AC1280" s="17"/>
      <c r="AD1280" s="208"/>
      <c r="AE1280" s="208"/>
      <c r="AF1280" s="46"/>
      <c r="AG1280" s="17"/>
      <c r="AH1280" s="17"/>
    </row>
    <row r="1281" spans="2:34" ht="12.75">
      <c r="B1281" s="15" t="s">
        <v>839</v>
      </c>
      <c r="M1281" s="4"/>
      <c r="Y1281" s="208"/>
      <c r="Z1281" s="208"/>
      <c r="AA1281" s="46"/>
      <c r="AB1281" s="17"/>
      <c r="AC1281" s="17"/>
      <c r="AD1281" s="208"/>
      <c r="AE1281" s="208"/>
      <c r="AF1281" s="46"/>
      <c r="AG1281" s="17"/>
      <c r="AH1281" s="17"/>
    </row>
    <row r="1282" spans="1:34" ht="12.75">
      <c r="A1282" s="8">
        <v>179</v>
      </c>
      <c r="B1282" s="16" t="s">
        <v>1248</v>
      </c>
      <c r="C1282" t="s">
        <v>1249</v>
      </c>
      <c r="F1282" s="6">
        <f>O1282+V1282+Y1282</f>
        <v>197676000</v>
      </c>
      <c r="H1282" s="6">
        <f>Q1282+W1282+Z1282</f>
        <v>10148000</v>
      </c>
      <c r="M1282" s="4"/>
      <c r="O1282" s="6">
        <v>15808000</v>
      </c>
      <c r="Q1282" s="6">
        <v>752000</v>
      </c>
      <c r="V1282" s="6">
        <v>102519000</v>
      </c>
      <c r="W1282" s="6">
        <v>5500000</v>
      </c>
      <c r="Y1282" s="208">
        <v>79349000</v>
      </c>
      <c r="Z1282" s="208">
        <v>3896000</v>
      </c>
      <c r="AA1282" s="46"/>
      <c r="AB1282" s="17"/>
      <c r="AC1282" s="17"/>
      <c r="AD1282" s="208"/>
      <c r="AE1282" s="208"/>
      <c r="AF1282" s="46"/>
      <c r="AG1282" s="17"/>
      <c r="AH1282" s="17"/>
    </row>
    <row r="1283" spans="1:34" ht="12.75">
      <c r="A1283" s="71"/>
      <c r="B1283" s="53" t="s">
        <v>1135</v>
      </c>
      <c r="C1283" s="54"/>
      <c r="D1283" s="54" t="s">
        <v>21</v>
      </c>
      <c r="E1283" s="54"/>
      <c r="F1283" s="55"/>
      <c r="G1283" s="56"/>
      <c r="H1283" s="55"/>
      <c r="M1283" s="4"/>
      <c r="O1283" s="55"/>
      <c r="P1283" s="56"/>
      <c r="Q1283" s="55"/>
      <c r="Y1283" s="217"/>
      <c r="Z1283" s="217"/>
      <c r="AA1283" s="46"/>
      <c r="AB1283" s="17"/>
      <c r="AC1283" s="17"/>
      <c r="AD1283" s="217"/>
      <c r="AE1283" s="217"/>
      <c r="AF1283" s="46"/>
      <c r="AG1283" s="17"/>
      <c r="AH1283" s="17"/>
    </row>
    <row r="1284" spans="1:34" ht="12.75">
      <c r="A1284" s="71"/>
      <c r="B1284" s="53" t="s">
        <v>1141</v>
      </c>
      <c r="C1284" s="54"/>
      <c r="D1284" s="54"/>
      <c r="E1284" s="54" t="s">
        <v>22</v>
      </c>
      <c r="F1284" s="55"/>
      <c r="G1284" s="56"/>
      <c r="H1284" s="55"/>
      <c r="M1284" s="4"/>
      <c r="O1284" s="55"/>
      <c r="P1284" s="56"/>
      <c r="Q1284" s="55"/>
      <c r="Y1284" s="217"/>
      <c r="Z1284" s="217"/>
      <c r="AA1284" s="46"/>
      <c r="AB1284" s="17"/>
      <c r="AC1284" s="17"/>
      <c r="AD1284" s="217"/>
      <c r="AE1284" s="217"/>
      <c r="AF1284" s="46"/>
      <c r="AG1284" s="17"/>
      <c r="AH1284" s="17"/>
    </row>
    <row r="1285" spans="1:34" ht="12.75">
      <c r="A1285" s="71"/>
      <c r="B1285" s="53" t="s">
        <v>965</v>
      </c>
      <c r="C1285" s="54"/>
      <c r="D1285" s="54"/>
      <c r="E1285" s="54" t="s">
        <v>23</v>
      </c>
      <c r="F1285" s="55"/>
      <c r="G1285" s="56"/>
      <c r="H1285" s="55"/>
      <c r="M1285" s="4"/>
      <c r="O1285" s="55"/>
      <c r="P1285" s="56"/>
      <c r="Q1285" s="55"/>
      <c r="Y1285" s="217"/>
      <c r="Z1285" s="217"/>
      <c r="AA1285" s="46"/>
      <c r="AB1285" s="17"/>
      <c r="AC1285" s="17"/>
      <c r="AD1285" s="217"/>
      <c r="AE1285" s="217"/>
      <c r="AF1285" s="46"/>
      <c r="AG1285" s="17"/>
      <c r="AH1285" s="17"/>
    </row>
    <row r="1286" spans="1:34" ht="12.75">
      <c r="A1286" s="71"/>
      <c r="B1286" s="53" t="s">
        <v>966</v>
      </c>
      <c r="C1286" s="54"/>
      <c r="D1286" s="54"/>
      <c r="E1286" s="54" t="s">
        <v>24</v>
      </c>
      <c r="F1286" s="55"/>
      <c r="G1286" s="56"/>
      <c r="H1286" s="55"/>
      <c r="M1286" s="4"/>
      <c r="O1286" s="55"/>
      <c r="P1286" s="56"/>
      <c r="Q1286" s="55"/>
      <c r="Y1286" s="217"/>
      <c r="Z1286" s="217"/>
      <c r="AA1286" s="46"/>
      <c r="AB1286" s="17"/>
      <c r="AC1286" s="17"/>
      <c r="AD1286" s="217"/>
      <c r="AE1286" s="217"/>
      <c r="AF1286" s="46"/>
      <c r="AG1286" s="17"/>
      <c r="AH1286" s="17"/>
    </row>
    <row r="1287" spans="1:34" ht="12.75">
      <c r="A1287" s="71"/>
      <c r="B1287" s="53" t="s">
        <v>967</v>
      </c>
      <c r="C1287" s="54"/>
      <c r="D1287" s="54"/>
      <c r="E1287" s="54" t="s">
        <v>25</v>
      </c>
      <c r="F1287" s="55"/>
      <c r="G1287" s="56"/>
      <c r="H1287" s="55"/>
      <c r="M1287" s="4"/>
      <c r="O1287" s="55"/>
      <c r="P1287" s="56"/>
      <c r="Q1287" s="55"/>
      <c r="Y1287" s="217"/>
      <c r="Z1287" s="217"/>
      <c r="AA1287" s="46"/>
      <c r="AB1287" s="17"/>
      <c r="AC1287" s="17"/>
      <c r="AD1287" s="217"/>
      <c r="AE1287" s="217"/>
      <c r="AF1287" s="46"/>
      <c r="AG1287" s="17"/>
      <c r="AH1287" s="17"/>
    </row>
    <row r="1288" spans="1:34" ht="12.75">
      <c r="A1288" s="71"/>
      <c r="B1288" s="53"/>
      <c r="C1288" s="94" t="s">
        <v>26</v>
      </c>
      <c r="D1288" s="54"/>
      <c r="E1288" s="54"/>
      <c r="F1288" s="55"/>
      <c r="G1288" s="56"/>
      <c r="H1288" s="55"/>
      <c r="M1288" s="4"/>
      <c r="O1288" s="55"/>
      <c r="P1288" s="56"/>
      <c r="Q1288" s="55"/>
      <c r="Y1288" s="217"/>
      <c r="Z1288" s="217"/>
      <c r="AA1288" s="46"/>
      <c r="AB1288" s="17"/>
      <c r="AC1288" s="17"/>
      <c r="AD1288" s="217"/>
      <c r="AE1288" s="217"/>
      <c r="AF1288" s="46"/>
      <c r="AG1288" s="17"/>
      <c r="AH1288" s="17"/>
    </row>
    <row r="1289" spans="2:34" ht="12.75">
      <c r="B1289" s="16" t="s">
        <v>260</v>
      </c>
      <c r="C1289" t="s">
        <v>1250</v>
      </c>
      <c r="F1289" s="6">
        <v>0</v>
      </c>
      <c r="H1289" s="198">
        <v>0</v>
      </c>
      <c r="M1289" s="4"/>
      <c r="O1289" s="6">
        <v>0</v>
      </c>
      <c r="Q1289" s="198">
        <v>0</v>
      </c>
      <c r="Y1289" s="208"/>
      <c r="Z1289" s="208"/>
      <c r="AA1289" s="46"/>
      <c r="AB1289" s="17"/>
      <c r="AC1289" s="17"/>
      <c r="AD1289" s="208"/>
      <c r="AE1289" s="208"/>
      <c r="AF1289" s="46"/>
      <c r="AG1289" s="17"/>
      <c r="AH1289" s="17"/>
    </row>
    <row r="1290" spans="2:34" ht="12.75">
      <c r="B1290" s="16">
        <v>2</v>
      </c>
      <c r="C1290" t="s">
        <v>27</v>
      </c>
      <c r="F1290" s="6">
        <f>O1290+V1290+Y1290</f>
        <v>2098000</v>
      </c>
      <c r="H1290" s="6">
        <f>Q1290+W1290+Z1290</f>
        <v>198000</v>
      </c>
      <c r="M1290" s="4"/>
      <c r="O1290" s="6">
        <v>379000</v>
      </c>
      <c r="Q1290" s="6">
        <v>38000</v>
      </c>
      <c r="Y1290" s="208">
        <v>1719000</v>
      </c>
      <c r="Z1290" s="208">
        <v>160000</v>
      </c>
      <c r="AA1290" s="46"/>
      <c r="AB1290" s="17"/>
      <c r="AC1290" s="17"/>
      <c r="AD1290" s="208"/>
      <c r="AE1290" s="208"/>
      <c r="AF1290" s="46"/>
      <c r="AG1290" s="17"/>
      <c r="AH1290" s="17"/>
    </row>
    <row r="1291" spans="2:34" ht="12.75">
      <c r="B1291" s="16" t="s">
        <v>950</v>
      </c>
      <c r="C1291" t="s">
        <v>28</v>
      </c>
      <c r="F1291" s="6">
        <v>2000</v>
      </c>
      <c r="H1291" s="6">
        <v>200</v>
      </c>
      <c r="M1291" s="4"/>
      <c r="O1291" s="6">
        <v>2000</v>
      </c>
      <c r="Q1291" s="6">
        <v>200</v>
      </c>
      <c r="Y1291" s="208"/>
      <c r="Z1291" s="208"/>
      <c r="AA1291" s="46"/>
      <c r="AB1291" s="17"/>
      <c r="AC1291" s="17"/>
      <c r="AD1291" s="208"/>
      <c r="AE1291" s="208"/>
      <c r="AF1291" s="46"/>
      <c r="AG1291" s="17"/>
      <c r="AH1291" s="17"/>
    </row>
    <row r="1292" spans="2:34" ht="12.75">
      <c r="B1292" s="16" t="s">
        <v>952</v>
      </c>
      <c r="C1292" t="s">
        <v>29</v>
      </c>
      <c r="F1292" s="6">
        <v>30000</v>
      </c>
      <c r="H1292" s="6">
        <v>2800</v>
      </c>
      <c r="M1292" s="4"/>
      <c r="O1292" s="6">
        <v>30000</v>
      </c>
      <c r="Q1292" s="6">
        <v>2800</v>
      </c>
      <c r="Y1292" s="208"/>
      <c r="Z1292" s="208"/>
      <c r="AA1292" s="46"/>
      <c r="AB1292" s="17"/>
      <c r="AC1292" s="17"/>
      <c r="AD1292" s="208"/>
      <c r="AE1292" s="208"/>
      <c r="AF1292" s="46"/>
      <c r="AG1292" s="17"/>
      <c r="AH1292" s="17"/>
    </row>
    <row r="1293" spans="2:34" ht="12.75">
      <c r="B1293" s="16" t="s">
        <v>196</v>
      </c>
      <c r="C1293" s="135" t="s">
        <v>505</v>
      </c>
      <c r="F1293" s="6">
        <v>47000</v>
      </c>
      <c r="H1293" s="6">
        <v>6300</v>
      </c>
      <c r="M1293" s="4"/>
      <c r="O1293" s="6">
        <v>47000</v>
      </c>
      <c r="Q1293" s="6">
        <v>6300</v>
      </c>
      <c r="Y1293" s="208"/>
      <c r="Z1293" s="208"/>
      <c r="AA1293" s="46"/>
      <c r="AB1293" s="17"/>
      <c r="AC1293" s="17"/>
      <c r="AD1293" s="208"/>
      <c r="AE1293" s="208"/>
      <c r="AF1293" s="46"/>
      <c r="AG1293" s="17"/>
      <c r="AH1293" s="17"/>
    </row>
    <row r="1294" spans="1:34" ht="12.75">
      <c r="A1294" s="8">
        <v>180</v>
      </c>
      <c r="B1294" s="16">
        <v>1</v>
      </c>
      <c r="C1294" t="s">
        <v>1422</v>
      </c>
      <c r="F1294" s="6">
        <v>4000</v>
      </c>
      <c r="H1294" s="6">
        <v>500</v>
      </c>
      <c r="M1294" s="4"/>
      <c r="O1294" s="6">
        <v>4000</v>
      </c>
      <c r="Q1294" s="6">
        <v>500</v>
      </c>
      <c r="Y1294" s="208"/>
      <c r="Z1294" s="208"/>
      <c r="AA1294" s="46"/>
      <c r="AB1294" s="17"/>
      <c r="AC1294" s="17"/>
      <c r="AD1294" s="208"/>
      <c r="AE1294" s="208"/>
      <c r="AF1294" s="46"/>
      <c r="AG1294" s="17"/>
      <c r="AH1294" s="17"/>
    </row>
    <row r="1295" spans="2:34" ht="12.75">
      <c r="B1295" s="16">
        <v>2</v>
      </c>
      <c r="C1295" t="s">
        <v>1423</v>
      </c>
      <c r="F1295" s="193">
        <v>0</v>
      </c>
      <c r="G1295" s="194"/>
      <c r="H1295" s="193">
        <v>0</v>
      </c>
      <c r="M1295" s="4"/>
      <c r="O1295" s="193">
        <v>0</v>
      </c>
      <c r="P1295" s="194"/>
      <c r="Q1295" s="193">
        <v>0</v>
      </c>
      <c r="Y1295" s="208"/>
      <c r="Z1295" s="208"/>
      <c r="AA1295" s="46"/>
      <c r="AB1295" s="17"/>
      <c r="AC1295" s="17"/>
      <c r="AD1295" s="208"/>
      <c r="AE1295" s="208"/>
      <c r="AF1295" s="46"/>
      <c r="AG1295" s="17"/>
      <c r="AH1295" s="17"/>
    </row>
    <row r="1296" spans="2:34" ht="12.75">
      <c r="B1296" s="16">
        <v>3</v>
      </c>
      <c r="C1296" t="s">
        <v>1424</v>
      </c>
      <c r="F1296" s="6">
        <v>1201000</v>
      </c>
      <c r="H1296" s="6">
        <v>18000</v>
      </c>
      <c r="M1296" s="4"/>
      <c r="O1296" s="6">
        <v>1201000</v>
      </c>
      <c r="Q1296" s="6">
        <v>18000</v>
      </c>
      <c r="Y1296" s="208"/>
      <c r="Z1296" s="208"/>
      <c r="AA1296" s="46"/>
      <c r="AB1296" s="17"/>
      <c r="AC1296" s="17"/>
      <c r="AD1296" s="208"/>
      <c r="AE1296" s="208"/>
      <c r="AF1296" s="46"/>
      <c r="AG1296" s="17"/>
      <c r="AH1296" s="17"/>
    </row>
    <row r="1297" spans="2:34" ht="12.75">
      <c r="B1297" s="16">
        <v>4</v>
      </c>
      <c r="C1297" t="s">
        <v>1425</v>
      </c>
      <c r="F1297" s="6">
        <v>20033000</v>
      </c>
      <c r="H1297" s="6">
        <v>45000</v>
      </c>
      <c r="M1297" s="4"/>
      <c r="O1297" s="6">
        <v>20033000</v>
      </c>
      <c r="Q1297" s="6">
        <v>45000</v>
      </c>
      <c r="Y1297" s="208"/>
      <c r="Z1297" s="208"/>
      <c r="AA1297" s="46"/>
      <c r="AB1297" s="17"/>
      <c r="AC1297" s="17"/>
      <c r="AD1297" s="208"/>
      <c r="AE1297" s="208"/>
      <c r="AF1297" s="46"/>
      <c r="AG1297" s="17"/>
      <c r="AH1297" s="17"/>
    </row>
    <row r="1298" spans="3:34" ht="12.75">
      <c r="C1298" s="1" t="s">
        <v>1062</v>
      </c>
      <c r="G1298" s="57">
        <f>SUM(F1294:F1297)</f>
        <v>21238000</v>
      </c>
      <c r="I1298" s="57">
        <f>SUM(H1294:H1297)</f>
        <v>63500</v>
      </c>
      <c r="M1298" s="4"/>
      <c r="P1298" s="57">
        <f>SUM(O1294:O1297)</f>
        <v>21238000</v>
      </c>
      <c r="R1298" s="57">
        <f>SUM(Q1294:Q1297)</f>
        <v>63500</v>
      </c>
      <c r="Y1298" s="208"/>
      <c r="Z1298" s="208"/>
      <c r="AA1298" s="46"/>
      <c r="AB1298" s="17"/>
      <c r="AC1298" s="17"/>
      <c r="AD1298" s="208"/>
      <c r="AE1298" s="208"/>
      <c r="AF1298" s="46"/>
      <c r="AG1298" s="17"/>
      <c r="AH1298" s="17"/>
    </row>
    <row r="1299" spans="1:34" ht="12.75">
      <c r="A1299" s="8">
        <v>181</v>
      </c>
      <c r="B1299" s="16" t="s">
        <v>1135</v>
      </c>
      <c r="C1299" t="s">
        <v>840</v>
      </c>
      <c r="F1299" s="265">
        <f>O1299+O1300+Y1299</f>
        <v>33483000</v>
      </c>
      <c r="H1299" s="265">
        <f>Q1299+Q1300+Z1299</f>
        <v>554000</v>
      </c>
      <c r="M1299" s="4"/>
      <c r="O1299" s="6">
        <v>1535000</v>
      </c>
      <c r="Q1299" s="6">
        <v>40000</v>
      </c>
      <c r="Y1299" s="265">
        <v>481000</v>
      </c>
      <c r="Z1299" s="265">
        <v>11000</v>
      </c>
      <c r="AA1299" s="46"/>
      <c r="AB1299" s="17"/>
      <c r="AC1299" s="17"/>
      <c r="AD1299" s="208"/>
      <c r="AE1299" s="208"/>
      <c r="AF1299" s="46"/>
      <c r="AG1299" s="17"/>
      <c r="AH1299" s="17"/>
    </row>
    <row r="1300" spans="2:34" ht="12.75">
      <c r="B1300" s="16" t="s">
        <v>1141</v>
      </c>
      <c r="E1300" t="s">
        <v>841</v>
      </c>
      <c r="F1300" s="265"/>
      <c r="H1300" s="265"/>
      <c r="M1300" s="4"/>
      <c r="O1300" s="6">
        <v>31467000</v>
      </c>
      <c r="Q1300" s="6">
        <v>503000</v>
      </c>
      <c r="Y1300" s="265"/>
      <c r="Z1300" s="265"/>
      <c r="AA1300" s="46"/>
      <c r="AB1300" s="17"/>
      <c r="AC1300" s="17"/>
      <c r="AD1300" s="208"/>
      <c r="AE1300" s="208"/>
      <c r="AF1300" s="46"/>
      <c r="AG1300" s="17"/>
      <c r="AH1300" s="17"/>
    </row>
    <row r="1301" spans="2:34" ht="12.75">
      <c r="B1301" s="16">
        <v>2</v>
      </c>
      <c r="D1301" t="s">
        <v>842</v>
      </c>
      <c r="F1301" s="6">
        <v>8000</v>
      </c>
      <c r="H1301" s="6">
        <v>300</v>
      </c>
      <c r="M1301" s="4"/>
      <c r="O1301" s="6">
        <v>8000</v>
      </c>
      <c r="Q1301" s="6">
        <v>300</v>
      </c>
      <c r="Y1301" s="208"/>
      <c r="Z1301" s="208"/>
      <c r="AA1301" s="46"/>
      <c r="AB1301" s="17"/>
      <c r="AC1301" s="17"/>
      <c r="AD1301" s="208"/>
      <c r="AE1301" s="208"/>
      <c r="AF1301" s="46"/>
      <c r="AG1301" s="17"/>
      <c r="AH1301" s="17"/>
    </row>
    <row r="1302" spans="1:34" ht="12.75">
      <c r="A1302" s="8">
        <v>182</v>
      </c>
      <c r="B1302" s="16">
        <v>1</v>
      </c>
      <c r="C1302" t="s">
        <v>1251</v>
      </c>
      <c r="F1302" s="6">
        <f>O1302+AD1302</f>
        <v>2012000</v>
      </c>
      <c r="H1302" s="6">
        <f>Q1302+AE1302</f>
        <v>75100</v>
      </c>
      <c r="M1302" s="4"/>
      <c r="O1302" s="6">
        <v>2011000</v>
      </c>
      <c r="Q1302" s="6">
        <v>75000</v>
      </c>
      <c r="Y1302" s="208"/>
      <c r="Z1302" s="208"/>
      <c r="AA1302" s="46"/>
      <c r="AB1302" s="17"/>
      <c r="AC1302" s="17"/>
      <c r="AD1302" s="208">
        <v>1000</v>
      </c>
      <c r="AE1302" s="208">
        <v>100</v>
      </c>
      <c r="AF1302" s="46"/>
      <c r="AG1302" s="17"/>
      <c r="AH1302" s="17"/>
    </row>
    <row r="1303" spans="2:34" ht="12.75">
      <c r="B1303" s="16">
        <v>2</v>
      </c>
      <c r="D1303" t="s">
        <v>1426</v>
      </c>
      <c r="F1303" s="6">
        <v>55000</v>
      </c>
      <c r="H1303" s="6">
        <v>2200</v>
      </c>
      <c r="M1303" s="4"/>
      <c r="O1303" s="6">
        <v>55000</v>
      </c>
      <c r="Q1303" s="6">
        <v>2200</v>
      </c>
      <c r="Y1303" s="208"/>
      <c r="Z1303" s="208"/>
      <c r="AA1303" s="46"/>
      <c r="AB1303" s="17"/>
      <c r="AC1303" s="17"/>
      <c r="AD1303" s="208"/>
      <c r="AE1303" s="208"/>
      <c r="AF1303" s="46"/>
      <c r="AG1303" s="17"/>
      <c r="AH1303" s="17"/>
    </row>
    <row r="1304" spans="2:34" ht="12.75">
      <c r="B1304" s="16">
        <v>3</v>
      </c>
      <c r="C1304" t="s">
        <v>1427</v>
      </c>
      <c r="F1304" s="6">
        <f>O1304+V1304+Y1304</f>
        <v>2257000</v>
      </c>
      <c r="H1304" s="6">
        <f>Q1304+W1304+Z1304</f>
        <v>82000</v>
      </c>
      <c r="M1304" s="4"/>
      <c r="O1304" s="6">
        <v>547000</v>
      </c>
      <c r="Q1304" s="6">
        <v>18000</v>
      </c>
      <c r="Y1304" s="208">
        <v>1710000</v>
      </c>
      <c r="Z1304" s="208">
        <v>64000</v>
      </c>
      <c r="AA1304" s="46"/>
      <c r="AB1304" s="17"/>
      <c r="AC1304" s="17"/>
      <c r="AD1304" s="208"/>
      <c r="AE1304" s="208"/>
      <c r="AF1304" s="46"/>
      <c r="AG1304" s="17"/>
      <c r="AH1304" s="17"/>
    </row>
    <row r="1305" spans="3:34" ht="12.75">
      <c r="C1305" s="1" t="s">
        <v>1428</v>
      </c>
      <c r="G1305" s="57">
        <f>SUM(F1282:F1304)</f>
        <v>258906000</v>
      </c>
      <c r="I1305" s="57">
        <f>SUM(H1282:H1304)</f>
        <v>11132400</v>
      </c>
      <c r="M1305" s="4"/>
      <c r="P1305" s="57">
        <f>SUM(O1282:O1304)</f>
        <v>73127000</v>
      </c>
      <c r="R1305" s="57">
        <f>SUM(Q1282:Q1304)</f>
        <v>1501300</v>
      </c>
      <c r="Y1305" s="208"/>
      <c r="Z1305" s="208"/>
      <c r="AA1305" s="46"/>
      <c r="AB1305" s="17"/>
      <c r="AC1305" s="17"/>
      <c r="AD1305" s="208"/>
      <c r="AE1305" s="208"/>
      <c r="AF1305" s="46"/>
      <c r="AG1305" s="17"/>
      <c r="AH1305" s="17"/>
    </row>
    <row r="1306" spans="1:34" ht="12.75">
      <c r="A1306" s="8">
        <v>183</v>
      </c>
      <c r="C1306" t="s">
        <v>1429</v>
      </c>
      <c r="M1306" s="4"/>
      <c r="Y1306" s="208"/>
      <c r="Z1306" s="208"/>
      <c r="AA1306" s="46"/>
      <c r="AB1306" s="17"/>
      <c r="AC1306" s="17"/>
      <c r="AD1306" s="208"/>
      <c r="AE1306" s="208"/>
      <c r="AF1306" s="46"/>
      <c r="AG1306" s="17"/>
      <c r="AH1306" s="17"/>
    </row>
    <row r="1307" spans="2:34" ht="12.75">
      <c r="B1307" s="16" t="s">
        <v>1135</v>
      </c>
      <c r="D1307" t="s">
        <v>1430</v>
      </c>
      <c r="F1307" s="6">
        <v>741000</v>
      </c>
      <c r="H1307" s="6">
        <v>24000</v>
      </c>
      <c r="M1307" s="4"/>
      <c r="O1307" s="6">
        <v>741000</v>
      </c>
      <c r="Q1307" s="6">
        <v>24000</v>
      </c>
      <c r="Y1307" s="208"/>
      <c r="Z1307" s="208"/>
      <c r="AA1307" s="46"/>
      <c r="AB1307" s="17"/>
      <c r="AC1307" s="17"/>
      <c r="AD1307" s="208"/>
      <c r="AE1307" s="208"/>
      <c r="AF1307" s="46"/>
      <c r="AG1307" s="17"/>
      <c r="AH1307" s="17"/>
    </row>
    <row r="1308" spans="2:34" ht="12.75">
      <c r="B1308" s="16" t="s">
        <v>1141</v>
      </c>
      <c r="E1308" t="s">
        <v>843</v>
      </c>
      <c r="F1308" s="6">
        <v>86000</v>
      </c>
      <c r="H1308" s="6">
        <v>2300</v>
      </c>
      <c r="M1308" s="4"/>
      <c r="O1308" s="6">
        <v>86000</v>
      </c>
      <c r="Q1308" s="6">
        <v>2300</v>
      </c>
      <c r="Y1308" s="208"/>
      <c r="Z1308" s="208"/>
      <c r="AA1308" s="46"/>
      <c r="AB1308" s="17"/>
      <c r="AC1308" s="17"/>
      <c r="AD1308" s="208"/>
      <c r="AE1308" s="208"/>
      <c r="AF1308" s="46"/>
      <c r="AG1308" s="17"/>
      <c r="AH1308" s="17"/>
    </row>
    <row r="1309" spans="2:34" ht="12.75">
      <c r="B1309" s="16" t="s">
        <v>965</v>
      </c>
      <c r="E1309" t="s">
        <v>1431</v>
      </c>
      <c r="F1309" s="6">
        <v>0</v>
      </c>
      <c r="H1309" s="198">
        <v>0</v>
      </c>
      <c r="M1309" s="4"/>
      <c r="O1309" s="6">
        <v>0</v>
      </c>
      <c r="Q1309" s="198">
        <v>0</v>
      </c>
      <c r="Y1309" s="208"/>
      <c r="Z1309" s="208"/>
      <c r="AA1309" s="46"/>
      <c r="AB1309" s="17"/>
      <c r="AC1309" s="17"/>
      <c r="AD1309" s="208"/>
      <c r="AE1309" s="208"/>
      <c r="AF1309" s="46"/>
      <c r="AG1309" s="17"/>
      <c r="AH1309" s="17"/>
    </row>
    <row r="1310" spans="2:34" ht="12.75">
      <c r="B1310" s="16" t="s">
        <v>1252</v>
      </c>
      <c r="D1310" t="s">
        <v>1253</v>
      </c>
      <c r="F1310" s="6">
        <v>298000</v>
      </c>
      <c r="H1310" s="6">
        <v>8700</v>
      </c>
      <c r="M1310" s="4"/>
      <c r="O1310" s="6">
        <v>298000</v>
      </c>
      <c r="Q1310" s="6">
        <v>8700</v>
      </c>
      <c r="Y1310" s="208"/>
      <c r="Z1310" s="208"/>
      <c r="AA1310" s="46"/>
      <c r="AB1310" s="17"/>
      <c r="AC1310" s="17"/>
      <c r="AD1310" s="208"/>
      <c r="AE1310" s="208"/>
      <c r="AF1310" s="46"/>
      <c r="AG1310" s="17"/>
      <c r="AH1310" s="17"/>
    </row>
    <row r="1311" spans="2:34" ht="12.75">
      <c r="B1311" s="16" t="s">
        <v>977</v>
      </c>
      <c r="E1311" t="s">
        <v>1432</v>
      </c>
      <c r="F1311" s="6">
        <v>1000</v>
      </c>
      <c r="H1311" s="198">
        <v>0</v>
      </c>
      <c r="M1311" s="4"/>
      <c r="O1311" s="6">
        <v>1000</v>
      </c>
      <c r="Q1311" s="198">
        <v>0</v>
      </c>
      <c r="Y1311" s="208"/>
      <c r="Z1311" s="208"/>
      <c r="AA1311" s="46"/>
      <c r="AB1311" s="17"/>
      <c r="AC1311" s="17"/>
      <c r="AD1311" s="208"/>
      <c r="AE1311" s="208"/>
      <c r="AF1311" s="46"/>
      <c r="AG1311" s="17"/>
      <c r="AH1311" s="17"/>
    </row>
    <row r="1312" spans="1:34" ht="12.75">
      <c r="A1312" s="71"/>
      <c r="B1312" s="53" t="s">
        <v>1434</v>
      </c>
      <c r="C1312" s="54"/>
      <c r="D1312" s="54" t="s">
        <v>1433</v>
      </c>
      <c r="E1312" s="54"/>
      <c r="F1312" s="55"/>
      <c r="G1312" s="56"/>
      <c r="H1312" s="55"/>
      <c r="M1312" s="4"/>
      <c r="O1312" s="55"/>
      <c r="P1312" s="56"/>
      <c r="Q1312" s="55"/>
      <c r="Y1312" s="217"/>
      <c r="Z1312" s="217"/>
      <c r="AA1312" s="46"/>
      <c r="AB1312" s="17"/>
      <c r="AC1312" s="17"/>
      <c r="AD1312" s="217"/>
      <c r="AE1312" s="217"/>
      <c r="AF1312" s="46"/>
      <c r="AG1312" s="17"/>
      <c r="AH1312" s="17"/>
    </row>
    <row r="1313" spans="1:34" ht="12.75">
      <c r="A1313" s="71"/>
      <c r="B1313" s="53" t="s">
        <v>1436</v>
      </c>
      <c r="C1313" s="54"/>
      <c r="D1313" s="54" t="s">
        <v>1435</v>
      </c>
      <c r="E1313" s="54"/>
      <c r="F1313" s="55"/>
      <c r="G1313" s="56"/>
      <c r="H1313" s="55"/>
      <c r="M1313" s="4"/>
      <c r="O1313" s="55"/>
      <c r="P1313" s="56"/>
      <c r="Q1313" s="55"/>
      <c r="Y1313" s="217"/>
      <c r="Z1313" s="217"/>
      <c r="AA1313" s="46"/>
      <c r="AB1313" s="17"/>
      <c r="AC1313" s="17"/>
      <c r="AD1313" s="217"/>
      <c r="AE1313" s="217"/>
      <c r="AF1313" s="46"/>
      <c r="AG1313" s="17"/>
      <c r="AH1313" s="17"/>
    </row>
    <row r="1314" spans="2:34" ht="12.75">
      <c r="B1314" s="16" t="s">
        <v>950</v>
      </c>
      <c r="D1314" t="s">
        <v>1437</v>
      </c>
      <c r="F1314" s="6">
        <v>74000</v>
      </c>
      <c r="H1314" s="6">
        <v>2500</v>
      </c>
      <c r="M1314" s="4"/>
      <c r="O1314" s="6">
        <v>74000</v>
      </c>
      <c r="Q1314" s="6">
        <v>2500</v>
      </c>
      <c r="Y1314" s="208"/>
      <c r="Z1314" s="208"/>
      <c r="AA1314" s="46"/>
      <c r="AB1314" s="17"/>
      <c r="AC1314" s="17"/>
      <c r="AD1314" s="208"/>
      <c r="AE1314" s="208"/>
      <c r="AF1314" s="46"/>
      <c r="AG1314" s="17"/>
      <c r="AH1314" s="17"/>
    </row>
    <row r="1315" spans="2:34" ht="12.75">
      <c r="B1315" s="16" t="s">
        <v>952</v>
      </c>
      <c r="E1315" t="s">
        <v>1432</v>
      </c>
      <c r="F1315" s="6">
        <v>1000</v>
      </c>
      <c r="H1315" s="198">
        <v>0</v>
      </c>
      <c r="M1315" s="4"/>
      <c r="O1315" s="6">
        <v>1000</v>
      </c>
      <c r="Q1315" s="198">
        <v>0</v>
      </c>
      <c r="Y1315" s="208"/>
      <c r="Z1315" s="208"/>
      <c r="AA1315" s="46"/>
      <c r="AB1315" s="17"/>
      <c r="AC1315" s="17"/>
      <c r="AD1315" s="208"/>
      <c r="AE1315" s="208"/>
      <c r="AF1315" s="46"/>
      <c r="AG1315" s="17"/>
      <c r="AH1315" s="17"/>
    </row>
    <row r="1316" spans="2:34" ht="12.75">
      <c r="B1316" s="16" t="s">
        <v>1687</v>
      </c>
      <c r="D1316" t="s">
        <v>1438</v>
      </c>
      <c r="F1316" s="6">
        <v>74000</v>
      </c>
      <c r="H1316" s="6">
        <v>1500</v>
      </c>
      <c r="M1316" s="4"/>
      <c r="O1316" s="6">
        <v>74000</v>
      </c>
      <c r="Q1316" s="6">
        <v>1500</v>
      </c>
      <c r="Y1316" s="208"/>
      <c r="Z1316" s="208"/>
      <c r="AA1316" s="46"/>
      <c r="AB1316" s="17"/>
      <c r="AC1316" s="17"/>
      <c r="AD1316" s="208"/>
      <c r="AE1316" s="208"/>
      <c r="AF1316" s="46"/>
      <c r="AG1316" s="17"/>
      <c r="AH1316" s="17"/>
    </row>
    <row r="1317" spans="2:34" ht="12.75">
      <c r="B1317" s="16" t="s">
        <v>1688</v>
      </c>
      <c r="E1317" t="s">
        <v>1432</v>
      </c>
      <c r="F1317" s="6">
        <v>0</v>
      </c>
      <c r="H1317" s="198">
        <v>0</v>
      </c>
      <c r="M1317" s="4"/>
      <c r="O1317" s="6">
        <v>0</v>
      </c>
      <c r="Q1317" s="198">
        <v>0</v>
      </c>
      <c r="Y1317" s="208"/>
      <c r="Z1317" s="208"/>
      <c r="AA1317" s="46"/>
      <c r="AB1317" s="17"/>
      <c r="AC1317" s="17"/>
      <c r="AD1317" s="208"/>
      <c r="AE1317" s="208"/>
      <c r="AF1317" s="46"/>
      <c r="AG1317" s="17"/>
      <c r="AH1317" s="17"/>
    </row>
    <row r="1318" spans="2:34" ht="12.75">
      <c r="B1318" s="16" t="s">
        <v>959</v>
      </c>
      <c r="C1318" t="s">
        <v>1254</v>
      </c>
      <c r="F1318" s="6">
        <v>85000</v>
      </c>
      <c r="H1318" s="6">
        <v>1500</v>
      </c>
      <c r="M1318" s="4"/>
      <c r="O1318" s="6">
        <v>85000</v>
      </c>
      <c r="Q1318" s="6">
        <v>1500</v>
      </c>
      <c r="Y1318" s="208"/>
      <c r="Z1318" s="208"/>
      <c r="AA1318" s="46"/>
      <c r="AB1318" s="17"/>
      <c r="AC1318" s="17"/>
      <c r="AD1318" s="208"/>
      <c r="AE1318" s="208"/>
      <c r="AF1318" s="46"/>
      <c r="AG1318" s="17"/>
      <c r="AH1318" s="17"/>
    </row>
    <row r="1319" spans="2:34" ht="12.75">
      <c r="B1319" s="16" t="s">
        <v>960</v>
      </c>
      <c r="D1319" t="s">
        <v>1439</v>
      </c>
      <c r="F1319" s="6">
        <v>1000</v>
      </c>
      <c r="H1319" s="198">
        <v>0</v>
      </c>
      <c r="M1319" s="4"/>
      <c r="O1319" s="6">
        <v>1000</v>
      </c>
      <c r="Q1319" s="198">
        <v>0</v>
      </c>
      <c r="Y1319" s="208"/>
      <c r="Z1319" s="208"/>
      <c r="AA1319" s="46"/>
      <c r="AB1319" s="17"/>
      <c r="AC1319" s="17"/>
      <c r="AD1319" s="208"/>
      <c r="AE1319" s="208"/>
      <c r="AF1319" s="46"/>
      <c r="AG1319" s="17"/>
      <c r="AH1319" s="17"/>
    </row>
    <row r="1320" spans="2:34" ht="12.75">
      <c r="B1320" s="16" t="s">
        <v>19</v>
      </c>
      <c r="D1320" t="s">
        <v>18</v>
      </c>
      <c r="F1320" s="6">
        <v>1000</v>
      </c>
      <c r="H1320" s="198">
        <v>0</v>
      </c>
      <c r="M1320" s="4"/>
      <c r="O1320" s="6">
        <v>1000</v>
      </c>
      <c r="Q1320" s="198">
        <v>0</v>
      </c>
      <c r="Y1320" s="208"/>
      <c r="Z1320" s="208"/>
      <c r="AA1320" s="46"/>
      <c r="AB1320" s="17"/>
      <c r="AC1320" s="17"/>
      <c r="AD1320" s="208"/>
      <c r="AE1320" s="208"/>
      <c r="AF1320" s="46"/>
      <c r="AG1320" s="17"/>
      <c r="AH1320" s="17"/>
    </row>
    <row r="1321" spans="2:34" ht="12.75">
      <c r="B1321" s="16" t="s">
        <v>129</v>
      </c>
      <c r="C1321" t="s">
        <v>844</v>
      </c>
      <c r="F1321" s="6">
        <f>O1321+V1321+Y1321</f>
        <v>2531000</v>
      </c>
      <c r="H1321" s="6">
        <f>Q1321+W1321+Z1321</f>
        <v>32000</v>
      </c>
      <c r="M1321" s="4"/>
      <c r="O1321" s="6">
        <v>1879000</v>
      </c>
      <c r="Q1321" s="6">
        <v>26000</v>
      </c>
      <c r="Y1321" s="208">
        <v>652000</v>
      </c>
      <c r="Z1321" s="208">
        <v>6000</v>
      </c>
      <c r="AA1321" s="46"/>
      <c r="AB1321" s="17"/>
      <c r="AC1321" s="17"/>
      <c r="AD1321" s="208"/>
      <c r="AE1321" s="208"/>
      <c r="AF1321" s="46"/>
      <c r="AG1321" s="17"/>
      <c r="AH1321" s="17"/>
    </row>
    <row r="1322" spans="2:34" ht="12.75">
      <c r="B1322" s="16" t="s">
        <v>130</v>
      </c>
      <c r="D1322" t="s">
        <v>1439</v>
      </c>
      <c r="F1322" s="6">
        <v>191000</v>
      </c>
      <c r="H1322" s="6">
        <v>2300</v>
      </c>
      <c r="M1322" s="4"/>
      <c r="O1322" s="6">
        <v>191000</v>
      </c>
      <c r="Q1322" s="6">
        <v>2300</v>
      </c>
      <c r="Y1322" s="208"/>
      <c r="Z1322" s="208"/>
      <c r="AA1322" s="46"/>
      <c r="AB1322" s="17"/>
      <c r="AC1322" s="17"/>
      <c r="AD1322" s="208"/>
      <c r="AE1322" s="208"/>
      <c r="AF1322" s="46"/>
      <c r="AG1322" s="17"/>
      <c r="AH1322" s="17"/>
    </row>
    <row r="1323" spans="2:34" ht="12.75">
      <c r="B1323" s="16" t="s">
        <v>132</v>
      </c>
      <c r="D1323" t="s">
        <v>18</v>
      </c>
      <c r="F1323" s="6">
        <v>587000</v>
      </c>
      <c r="H1323" s="6">
        <v>7400</v>
      </c>
      <c r="M1323" s="4"/>
      <c r="O1323" s="6">
        <v>587000</v>
      </c>
      <c r="Q1323" s="6">
        <v>7400</v>
      </c>
      <c r="Y1323" s="208"/>
      <c r="Z1323" s="208"/>
      <c r="AA1323" s="46"/>
      <c r="AB1323" s="17"/>
      <c r="AC1323" s="17"/>
      <c r="AD1323" s="208"/>
      <c r="AE1323" s="208"/>
      <c r="AF1323" s="46"/>
      <c r="AG1323" s="17"/>
      <c r="AH1323" s="17"/>
    </row>
    <row r="1324" spans="1:34" ht="12.75">
      <c r="A1324" s="8" t="s">
        <v>1255</v>
      </c>
      <c r="C1324" t="s">
        <v>1256</v>
      </c>
      <c r="F1324" s="193">
        <v>0</v>
      </c>
      <c r="G1324" s="194"/>
      <c r="H1324" s="193">
        <v>0</v>
      </c>
      <c r="M1324" s="4"/>
      <c r="O1324" s="193">
        <v>0</v>
      </c>
      <c r="P1324" s="194"/>
      <c r="Q1324" s="193">
        <v>0</v>
      </c>
      <c r="Y1324" s="208"/>
      <c r="Z1324" s="208"/>
      <c r="AA1324" s="46"/>
      <c r="AB1324" s="17"/>
      <c r="AC1324" s="17"/>
      <c r="AD1324" s="208"/>
      <c r="AE1324" s="208"/>
      <c r="AF1324" s="46"/>
      <c r="AG1324" s="17"/>
      <c r="AH1324" s="17"/>
    </row>
    <row r="1325" spans="1:34" ht="12.75">
      <c r="A1325" s="48"/>
      <c r="B1325" s="51" t="s">
        <v>1135</v>
      </c>
      <c r="C1325" s="50"/>
      <c r="D1325" s="50"/>
      <c r="E1325" s="50"/>
      <c r="F1325" s="41"/>
      <c r="G1325" s="52"/>
      <c r="H1325" s="41"/>
      <c r="M1325" s="4"/>
      <c r="O1325" s="41"/>
      <c r="P1325" s="52"/>
      <c r="Q1325" s="41"/>
      <c r="Y1325" s="208"/>
      <c r="Z1325" s="208"/>
      <c r="AA1325" s="46"/>
      <c r="AB1325" s="17"/>
      <c r="AC1325" s="17"/>
      <c r="AD1325" s="208"/>
      <c r="AE1325" s="208"/>
      <c r="AF1325" s="46"/>
      <c r="AG1325" s="17"/>
      <c r="AH1325" s="17"/>
    </row>
    <row r="1326" spans="1:34" ht="12.75">
      <c r="A1326" s="48"/>
      <c r="B1326" s="51" t="s">
        <v>1141</v>
      </c>
      <c r="C1326" s="50"/>
      <c r="D1326" s="50"/>
      <c r="E1326" s="50"/>
      <c r="F1326" s="41"/>
      <c r="G1326" s="52"/>
      <c r="H1326" s="41"/>
      <c r="M1326" s="4"/>
      <c r="O1326" s="41"/>
      <c r="P1326" s="52"/>
      <c r="Q1326" s="41"/>
      <c r="Y1326" s="208"/>
      <c r="Z1326" s="208"/>
      <c r="AA1326" s="46"/>
      <c r="AB1326" s="17"/>
      <c r="AC1326" s="17"/>
      <c r="AD1326" s="208"/>
      <c r="AE1326" s="208"/>
      <c r="AF1326" s="46"/>
      <c r="AG1326" s="17"/>
      <c r="AH1326" s="17"/>
    </row>
    <row r="1327" spans="1:34" ht="12.75">
      <c r="A1327" s="48"/>
      <c r="B1327" s="51" t="s">
        <v>965</v>
      </c>
      <c r="C1327" s="50"/>
      <c r="D1327" s="50"/>
      <c r="E1327" s="50"/>
      <c r="F1327" s="41"/>
      <c r="G1327" s="52"/>
      <c r="H1327" s="41"/>
      <c r="M1327" s="4"/>
      <c r="O1327" s="41"/>
      <c r="P1327" s="52"/>
      <c r="Q1327" s="41"/>
      <c r="Y1327" s="208"/>
      <c r="Z1327" s="208"/>
      <c r="AA1327" s="46"/>
      <c r="AB1327" s="17"/>
      <c r="AC1327" s="17"/>
      <c r="AD1327" s="208"/>
      <c r="AE1327" s="208"/>
      <c r="AF1327" s="46"/>
      <c r="AG1327" s="17"/>
      <c r="AH1327" s="17"/>
    </row>
    <row r="1328" spans="1:34" ht="12.75">
      <c r="A1328" s="48"/>
      <c r="B1328" s="51" t="s">
        <v>976</v>
      </c>
      <c r="C1328" s="50"/>
      <c r="D1328" s="50"/>
      <c r="E1328" s="50"/>
      <c r="F1328" s="41"/>
      <c r="G1328" s="52"/>
      <c r="H1328" s="41"/>
      <c r="M1328" s="4"/>
      <c r="O1328" s="41"/>
      <c r="P1328" s="52"/>
      <c r="Q1328" s="41"/>
      <c r="Y1328" s="208"/>
      <c r="Z1328" s="208"/>
      <c r="AA1328" s="46"/>
      <c r="AB1328" s="17"/>
      <c r="AC1328" s="17"/>
      <c r="AD1328" s="208"/>
      <c r="AE1328" s="208"/>
      <c r="AF1328" s="46"/>
      <c r="AG1328" s="17"/>
      <c r="AH1328" s="17"/>
    </row>
    <row r="1329" spans="1:34" ht="12.75">
      <c r="A1329" s="48"/>
      <c r="B1329" s="51" t="s">
        <v>977</v>
      </c>
      <c r="C1329" s="50"/>
      <c r="D1329" s="50"/>
      <c r="E1329" s="50"/>
      <c r="F1329" s="41"/>
      <c r="G1329" s="52"/>
      <c r="H1329" s="41"/>
      <c r="M1329" s="4"/>
      <c r="O1329" s="41"/>
      <c r="P1329" s="52"/>
      <c r="Q1329" s="41"/>
      <c r="Y1329" s="208"/>
      <c r="Z1329" s="208"/>
      <c r="AA1329" s="46"/>
      <c r="AB1329" s="17"/>
      <c r="AC1329" s="17"/>
      <c r="AD1329" s="208"/>
      <c r="AE1329" s="208"/>
      <c r="AF1329" s="46"/>
      <c r="AG1329" s="17"/>
      <c r="AH1329" s="17"/>
    </row>
    <row r="1330" spans="1:34" ht="12.75">
      <c r="A1330" s="48"/>
      <c r="B1330" s="51" t="s">
        <v>950</v>
      </c>
      <c r="C1330" s="50"/>
      <c r="D1330" s="50"/>
      <c r="E1330" s="50"/>
      <c r="F1330" s="41"/>
      <c r="G1330" s="52"/>
      <c r="H1330" s="41"/>
      <c r="M1330" s="4"/>
      <c r="O1330" s="41"/>
      <c r="P1330" s="52"/>
      <c r="Q1330" s="41"/>
      <c r="Y1330" s="208"/>
      <c r="Z1330" s="208"/>
      <c r="AA1330" s="46"/>
      <c r="AB1330" s="17"/>
      <c r="AC1330" s="17"/>
      <c r="AD1330" s="208"/>
      <c r="AE1330" s="208"/>
      <c r="AF1330" s="46"/>
      <c r="AG1330" s="17"/>
      <c r="AH1330" s="17"/>
    </row>
    <row r="1331" spans="1:34" ht="12.75">
      <c r="A1331" s="48"/>
      <c r="B1331" s="51" t="s">
        <v>952</v>
      </c>
      <c r="C1331" s="50"/>
      <c r="D1331" s="50"/>
      <c r="E1331" s="50"/>
      <c r="F1331" s="41"/>
      <c r="G1331" s="52"/>
      <c r="H1331" s="41"/>
      <c r="M1331" s="4"/>
      <c r="O1331" s="41"/>
      <c r="P1331" s="52"/>
      <c r="Q1331" s="41"/>
      <c r="Y1331" s="208"/>
      <c r="Z1331" s="208"/>
      <c r="AA1331" s="46"/>
      <c r="AB1331" s="17"/>
      <c r="AC1331" s="17"/>
      <c r="AD1331" s="208"/>
      <c r="AE1331" s="208"/>
      <c r="AF1331" s="46"/>
      <c r="AG1331" s="17"/>
      <c r="AH1331" s="17"/>
    </row>
    <row r="1332" spans="1:34" ht="12.75">
      <c r="A1332" s="48"/>
      <c r="B1332" s="51" t="s">
        <v>1687</v>
      </c>
      <c r="C1332" s="50"/>
      <c r="D1332" s="50"/>
      <c r="E1332" s="50"/>
      <c r="F1332" s="41"/>
      <c r="G1332" s="52"/>
      <c r="H1332" s="41"/>
      <c r="M1332" s="4"/>
      <c r="O1332" s="41"/>
      <c r="P1332" s="52"/>
      <c r="Q1332" s="41"/>
      <c r="Y1332" s="208"/>
      <c r="Z1332" s="208"/>
      <c r="AA1332" s="46"/>
      <c r="AB1332" s="17"/>
      <c r="AC1332" s="17"/>
      <c r="AD1332" s="208"/>
      <c r="AE1332" s="208"/>
      <c r="AF1332" s="46"/>
      <c r="AG1332" s="17"/>
      <c r="AH1332" s="17"/>
    </row>
    <row r="1333" spans="1:34" ht="12.75">
      <c r="A1333" s="48"/>
      <c r="B1333" s="51" t="s">
        <v>1688</v>
      </c>
      <c r="C1333" s="50"/>
      <c r="D1333" s="50"/>
      <c r="E1333" s="50"/>
      <c r="F1333" s="41"/>
      <c r="G1333" s="52"/>
      <c r="H1333" s="41"/>
      <c r="M1333" s="4"/>
      <c r="O1333" s="41"/>
      <c r="P1333" s="52"/>
      <c r="Q1333" s="41"/>
      <c r="Y1333" s="208"/>
      <c r="Z1333" s="208"/>
      <c r="AA1333" s="46"/>
      <c r="AB1333" s="17"/>
      <c r="AC1333" s="17"/>
      <c r="AD1333" s="208"/>
      <c r="AE1333" s="208"/>
      <c r="AF1333" s="46"/>
      <c r="AG1333" s="17"/>
      <c r="AH1333" s="17"/>
    </row>
    <row r="1334" spans="1:34" ht="12.75">
      <c r="A1334" s="48"/>
      <c r="B1334" s="51" t="s">
        <v>959</v>
      </c>
      <c r="C1334" s="50"/>
      <c r="D1334" s="50"/>
      <c r="E1334" s="50"/>
      <c r="F1334" s="41"/>
      <c r="G1334" s="52"/>
      <c r="H1334" s="41"/>
      <c r="M1334" s="4"/>
      <c r="O1334" s="41"/>
      <c r="P1334" s="52"/>
      <c r="Q1334" s="41"/>
      <c r="Y1334" s="208"/>
      <c r="Z1334" s="208"/>
      <c r="AA1334" s="46"/>
      <c r="AB1334" s="17"/>
      <c r="AC1334" s="17"/>
      <c r="AD1334" s="208"/>
      <c r="AE1334" s="208"/>
      <c r="AF1334" s="46"/>
      <c r="AG1334" s="17"/>
      <c r="AH1334" s="17"/>
    </row>
    <row r="1335" spans="1:34" ht="12.75">
      <c r="A1335" s="48"/>
      <c r="B1335" s="51" t="s">
        <v>960</v>
      </c>
      <c r="C1335" s="50"/>
      <c r="D1335" s="50"/>
      <c r="E1335" s="50"/>
      <c r="F1335" s="41"/>
      <c r="G1335" s="52"/>
      <c r="H1335" s="41"/>
      <c r="M1335" s="4"/>
      <c r="O1335" s="41"/>
      <c r="P1335" s="52"/>
      <c r="Q1335" s="41"/>
      <c r="Y1335" s="208"/>
      <c r="Z1335" s="208"/>
      <c r="AA1335" s="46"/>
      <c r="AB1335" s="17"/>
      <c r="AC1335" s="17"/>
      <c r="AD1335" s="208"/>
      <c r="AE1335" s="208"/>
      <c r="AF1335" s="46"/>
      <c r="AG1335" s="17"/>
      <c r="AH1335" s="17"/>
    </row>
    <row r="1336" spans="1:34" ht="12.75">
      <c r="A1336" s="48"/>
      <c r="B1336" s="51" t="s">
        <v>19</v>
      </c>
      <c r="C1336" s="50"/>
      <c r="D1336" s="50"/>
      <c r="E1336" s="50"/>
      <c r="F1336" s="41"/>
      <c r="G1336" s="52"/>
      <c r="H1336" s="41"/>
      <c r="M1336" s="4"/>
      <c r="O1336" s="41"/>
      <c r="P1336" s="52"/>
      <c r="Q1336" s="41"/>
      <c r="Y1336" s="208"/>
      <c r="Z1336" s="208"/>
      <c r="AA1336" s="46"/>
      <c r="AB1336" s="17"/>
      <c r="AC1336" s="17"/>
      <c r="AD1336" s="208"/>
      <c r="AE1336" s="208"/>
      <c r="AF1336" s="46"/>
      <c r="AG1336" s="17"/>
      <c r="AH1336" s="17"/>
    </row>
    <row r="1337" spans="1:34" ht="12.75">
      <c r="A1337" s="48"/>
      <c r="B1337" s="51" t="s">
        <v>129</v>
      </c>
      <c r="C1337" s="50"/>
      <c r="D1337" s="50"/>
      <c r="E1337" s="50"/>
      <c r="F1337" s="41"/>
      <c r="G1337" s="52"/>
      <c r="H1337" s="41"/>
      <c r="M1337" s="4"/>
      <c r="O1337" s="41"/>
      <c r="P1337" s="52"/>
      <c r="Q1337" s="41"/>
      <c r="Y1337" s="208"/>
      <c r="Z1337" s="208"/>
      <c r="AA1337" s="46"/>
      <c r="AB1337" s="17"/>
      <c r="AC1337" s="17"/>
      <c r="AD1337" s="208"/>
      <c r="AE1337" s="208"/>
      <c r="AF1337" s="46"/>
      <c r="AG1337" s="17"/>
      <c r="AH1337" s="17"/>
    </row>
    <row r="1338" spans="1:34" ht="12.75">
      <c r="A1338" s="48"/>
      <c r="B1338" s="51" t="s">
        <v>130</v>
      </c>
      <c r="C1338" s="50"/>
      <c r="D1338" s="50"/>
      <c r="E1338" s="50"/>
      <c r="F1338" s="41"/>
      <c r="G1338" s="52"/>
      <c r="H1338" s="41"/>
      <c r="M1338" s="4"/>
      <c r="O1338" s="41"/>
      <c r="P1338" s="52"/>
      <c r="Q1338" s="41"/>
      <c r="Y1338" s="208"/>
      <c r="Z1338" s="208"/>
      <c r="AA1338" s="46"/>
      <c r="AB1338" s="17"/>
      <c r="AC1338" s="17"/>
      <c r="AD1338" s="208"/>
      <c r="AE1338" s="208"/>
      <c r="AF1338" s="46"/>
      <c r="AG1338" s="17"/>
      <c r="AH1338" s="17"/>
    </row>
    <row r="1339" spans="1:34" ht="12.75">
      <c r="A1339" s="49"/>
      <c r="B1339" s="51" t="s">
        <v>132</v>
      </c>
      <c r="C1339" s="50"/>
      <c r="D1339" s="50"/>
      <c r="E1339" s="50"/>
      <c r="F1339" s="41"/>
      <c r="G1339" s="52"/>
      <c r="H1339" s="41"/>
      <c r="M1339" s="4"/>
      <c r="O1339" s="41"/>
      <c r="P1339" s="52"/>
      <c r="Q1339" s="41"/>
      <c r="Y1339" s="208"/>
      <c r="Z1339" s="208"/>
      <c r="AA1339" s="46"/>
      <c r="AB1339" s="17"/>
      <c r="AC1339" s="17"/>
      <c r="AD1339" s="208"/>
      <c r="AE1339" s="208"/>
      <c r="AF1339" s="46"/>
      <c r="AG1339" s="17"/>
      <c r="AH1339" s="17"/>
    </row>
    <row r="1340" spans="3:34" ht="12.75">
      <c r="C1340" s="1" t="s">
        <v>31</v>
      </c>
      <c r="G1340" s="57">
        <f>SUM(F1306:F1339)</f>
        <v>4671000</v>
      </c>
      <c r="I1340" s="57">
        <f>SUM(H1306:H1339)</f>
        <v>82200</v>
      </c>
      <c r="M1340" s="4"/>
      <c r="P1340" s="57">
        <f>SUM(O1306:O1339)</f>
        <v>4019000</v>
      </c>
      <c r="R1340" s="57">
        <f>SUM(Q1306:Q1339)</f>
        <v>76200</v>
      </c>
      <c r="Y1340" s="208"/>
      <c r="Z1340" s="208"/>
      <c r="AA1340" s="46"/>
      <c r="AB1340" s="17"/>
      <c r="AC1340" s="17"/>
      <c r="AD1340" s="208"/>
      <c r="AE1340" s="208"/>
      <c r="AF1340" s="46"/>
      <c r="AG1340" s="17"/>
      <c r="AH1340" s="17"/>
    </row>
    <row r="1341" spans="1:34" ht="12.75">
      <c r="A1341" s="8">
        <v>184</v>
      </c>
      <c r="B1341" s="16">
        <v>1</v>
      </c>
      <c r="C1341" t="s">
        <v>845</v>
      </c>
      <c r="F1341" s="6">
        <v>122000</v>
      </c>
      <c r="H1341" s="6">
        <v>4300</v>
      </c>
      <c r="M1341" s="4"/>
      <c r="O1341" s="6">
        <v>122000</v>
      </c>
      <c r="Q1341" s="6">
        <v>4300</v>
      </c>
      <c r="Y1341" s="208"/>
      <c r="Z1341" s="208"/>
      <c r="AA1341" s="46"/>
      <c r="AB1341" s="17"/>
      <c r="AC1341" s="17"/>
      <c r="AD1341" s="208"/>
      <c r="AE1341" s="208"/>
      <c r="AF1341" s="46"/>
      <c r="AG1341" s="17"/>
      <c r="AH1341" s="17"/>
    </row>
    <row r="1342" spans="2:34" ht="12.75">
      <c r="B1342" s="16">
        <v>2</v>
      </c>
      <c r="D1342" t="s">
        <v>32</v>
      </c>
      <c r="F1342" s="6">
        <v>0</v>
      </c>
      <c r="H1342" s="198">
        <v>0</v>
      </c>
      <c r="M1342" s="4"/>
      <c r="O1342" s="6">
        <v>0</v>
      </c>
      <c r="Q1342" s="198">
        <v>0</v>
      </c>
      <c r="Y1342" s="208"/>
      <c r="Z1342" s="208"/>
      <c r="AA1342" s="46"/>
      <c r="AB1342" s="17"/>
      <c r="AC1342" s="17"/>
      <c r="AD1342" s="208"/>
      <c r="AE1342" s="208"/>
      <c r="AF1342" s="46"/>
      <c r="AG1342" s="17"/>
      <c r="AH1342" s="17"/>
    </row>
    <row r="1343" spans="1:34" ht="12.75">
      <c r="A1343" s="151"/>
      <c r="C1343" t="s">
        <v>846</v>
      </c>
      <c r="M1343" s="4"/>
      <c r="Y1343" s="208"/>
      <c r="Z1343" s="208"/>
      <c r="AA1343" s="46"/>
      <c r="AB1343" s="17"/>
      <c r="AC1343" s="17"/>
      <c r="AD1343" s="208"/>
      <c r="AE1343" s="208"/>
      <c r="AF1343" s="46"/>
      <c r="AG1343" s="17"/>
      <c r="AH1343" s="17"/>
    </row>
    <row r="1344" spans="2:34" ht="12.75">
      <c r="B1344" s="16" t="s">
        <v>851</v>
      </c>
      <c r="D1344" t="s">
        <v>847</v>
      </c>
      <c r="F1344" s="6">
        <v>55000</v>
      </c>
      <c r="H1344" s="6">
        <v>1900</v>
      </c>
      <c r="M1344" s="4"/>
      <c r="O1344" s="6">
        <v>55000</v>
      </c>
      <c r="Q1344" s="6">
        <v>1900</v>
      </c>
      <c r="Y1344" s="208"/>
      <c r="Z1344" s="208"/>
      <c r="AA1344" s="46"/>
      <c r="AB1344" s="17"/>
      <c r="AC1344" s="17"/>
      <c r="AD1344" s="208"/>
      <c r="AE1344" s="208"/>
      <c r="AF1344" s="46"/>
      <c r="AG1344" s="17"/>
      <c r="AH1344" s="17"/>
    </row>
    <row r="1345" spans="2:34" ht="12.75">
      <c r="B1345" s="16" t="s">
        <v>852</v>
      </c>
      <c r="E1345" t="s">
        <v>848</v>
      </c>
      <c r="F1345" s="6">
        <v>1000</v>
      </c>
      <c r="H1345" s="198">
        <v>0</v>
      </c>
      <c r="M1345" s="4"/>
      <c r="O1345" s="6">
        <v>1000</v>
      </c>
      <c r="Q1345" s="198">
        <v>0</v>
      </c>
      <c r="Y1345" s="208"/>
      <c r="Z1345" s="208"/>
      <c r="AA1345" s="46"/>
      <c r="AB1345" s="17"/>
      <c r="AC1345" s="17"/>
      <c r="AD1345" s="208"/>
      <c r="AE1345" s="208"/>
      <c r="AF1345" s="46"/>
      <c r="AG1345" s="17"/>
      <c r="AH1345" s="17"/>
    </row>
    <row r="1346" spans="2:34" ht="12.75">
      <c r="B1346" s="16" t="s">
        <v>1258</v>
      </c>
      <c r="E1346" t="s">
        <v>850</v>
      </c>
      <c r="F1346" s="193">
        <v>0</v>
      </c>
      <c r="G1346" s="194"/>
      <c r="H1346" s="193">
        <v>0</v>
      </c>
      <c r="M1346" s="4"/>
      <c r="O1346" s="193">
        <v>0</v>
      </c>
      <c r="P1346" s="194"/>
      <c r="Q1346" s="193">
        <v>0</v>
      </c>
      <c r="Y1346" s="208"/>
      <c r="Z1346" s="208"/>
      <c r="AA1346" s="46"/>
      <c r="AB1346" s="17"/>
      <c r="AC1346" s="17"/>
      <c r="AD1346" s="208"/>
      <c r="AE1346" s="208"/>
      <c r="AF1346" s="46"/>
      <c r="AG1346" s="17"/>
      <c r="AH1346" s="17"/>
    </row>
    <row r="1347" spans="1:34" ht="12.75">
      <c r="A1347" s="151"/>
      <c r="B1347" s="16" t="s">
        <v>853</v>
      </c>
      <c r="D1347" t="s">
        <v>849</v>
      </c>
      <c r="F1347" s="6">
        <v>181000</v>
      </c>
      <c r="H1347" s="6">
        <v>7700</v>
      </c>
      <c r="M1347" s="4"/>
      <c r="O1347" s="6">
        <v>181000</v>
      </c>
      <c r="Q1347" s="6">
        <v>7700</v>
      </c>
      <c r="Y1347" s="208"/>
      <c r="Z1347" s="208"/>
      <c r="AA1347" s="46"/>
      <c r="AB1347" s="17"/>
      <c r="AC1347" s="17"/>
      <c r="AD1347" s="208"/>
      <c r="AE1347" s="208"/>
      <c r="AF1347" s="46"/>
      <c r="AG1347" s="17"/>
      <c r="AH1347" s="17"/>
    </row>
    <row r="1348" spans="2:34" ht="12.75">
      <c r="B1348" s="16" t="s">
        <v>854</v>
      </c>
      <c r="E1348" t="s">
        <v>848</v>
      </c>
      <c r="F1348" s="6">
        <v>1000</v>
      </c>
      <c r="H1348" s="198">
        <v>0</v>
      </c>
      <c r="M1348" s="4"/>
      <c r="O1348" s="6">
        <v>1000</v>
      </c>
      <c r="Q1348" s="198">
        <v>0</v>
      </c>
      <c r="Y1348" s="208"/>
      <c r="Z1348" s="208"/>
      <c r="AA1348" s="46"/>
      <c r="AB1348" s="17"/>
      <c r="AC1348" s="17"/>
      <c r="AD1348" s="208"/>
      <c r="AE1348" s="208"/>
      <c r="AF1348" s="46"/>
      <c r="AG1348" s="17"/>
      <c r="AH1348" s="17"/>
    </row>
    <row r="1349" spans="2:34" ht="12.75">
      <c r="B1349" s="16" t="s">
        <v>1259</v>
      </c>
      <c r="E1349" t="s">
        <v>850</v>
      </c>
      <c r="F1349" s="6">
        <v>4000</v>
      </c>
      <c r="H1349" s="6">
        <v>100</v>
      </c>
      <c r="M1349" s="4"/>
      <c r="O1349" s="6">
        <v>4000</v>
      </c>
      <c r="Q1349" s="6">
        <v>100</v>
      </c>
      <c r="Y1349" s="208"/>
      <c r="Z1349" s="208"/>
      <c r="AA1349" s="46"/>
      <c r="AB1349" s="17"/>
      <c r="AC1349" s="17"/>
      <c r="AD1349" s="208"/>
      <c r="AE1349" s="208"/>
      <c r="AF1349" s="46"/>
      <c r="AG1349" s="17"/>
      <c r="AH1349" s="17"/>
    </row>
    <row r="1350" spans="1:34" ht="12.75">
      <c r="A1350" s="87"/>
      <c r="B1350" s="88" t="s">
        <v>34</v>
      </c>
      <c r="C1350" s="89"/>
      <c r="D1350" s="89" t="s">
        <v>1257</v>
      </c>
      <c r="E1350" s="89"/>
      <c r="F1350" s="191">
        <v>0</v>
      </c>
      <c r="G1350" s="192"/>
      <c r="H1350" s="191">
        <v>0</v>
      </c>
      <c r="M1350" s="4"/>
      <c r="O1350" s="191">
        <v>0</v>
      </c>
      <c r="P1350" s="192"/>
      <c r="Q1350" s="191">
        <v>0</v>
      </c>
      <c r="Y1350" s="217"/>
      <c r="Z1350" s="217"/>
      <c r="AA1350" s="46"/>
      <c r="AB1350" s="17"/>
      <c r="AC1350" s="17"/>
      <c r="AD1350" s="217"/>
      <c r="AE1350" s="217"/>
      <c r="AF1350" s="46"/>
      <c r="AG1350" s="17"/>
      <c r="AH1350" s="17"/>
    </row>
    <row r="1351" spans="3:34" ht="12.75">
      <c r="C1351" s="1" t="s">
        <v>35</v>
      </c>
      <c r="G1351" s="57">
        <f>SUM(F1341:F1350)</f>
        <v>364000</v>
      </c>
      <c r="I1351" s="57">
        <f>SUM(H1341:H1350)</f>
        <v>14000</v>
      </c>
      <c r="M1351" s="4"/>
      <c r="P1351" s="57">
        <f>SUM(O1341:O1350)</f>
        <v>364000</v>
      </c>
      <c r="R1351" s="57">
        <f>SUM(Q1341:Q1350)</f>
        <v>14000</v>
      </c>
      <c r="Y1351" s="208"/>
      <c r="Z1351" s="208"/>
      <c r="AA1351" s="46"/>
      <c r="AB1351" s="17"/>
      <c r="AC1351" s="17"/>
      <c r="AD1351" s="208"/>
      <c r="AE1351" s="208"/>
      <c r="AF1351" s="46"/>
      <c r="AG1351" s="17"/>
      <c r="AH1351" s="17"/>
    </row>
    <row r="1352" spans="1:34" ht="12.75">
      <c r="A1352" s="8">
        <v>185</v>
      </c>
      <c r="C1352" t="s">
        <v>36</v>
      </c>
      <c r="M1352" s="4"/>
      <c r="Y1352" s="208"/>
      <c r="Z1352" s="208"/>
      <c r="AA1352" s="46"/>
      <c r="AB1352" s="17"/>
      <c r="AC1352" s="17"/>
      <c r="AD1352" s="208"/>
      <c r="AE1352" s="208"/>
      <c r="AF1352" s="46"/>
      <c r="AG1352" s="17"/>
      <c r="AH1352" s="17"/>
    </row>
    <row r="1353" spans="2:34" ht="12.75">
      <c r="B1353" s="16" t="s">
        <v>1135</v>
      </c>
      <c r="D1353" t="s">
        <v>37</v>
      </c>
      <c r="F1353" s="6">
        <v>22000</v>
      </c>
      <c r="H1353" s="198">
        <v>0</v>
      </c>
      <c r="M1353" s="4"/>
      <c r="O1353" s="6">
        <v>22000</v>
      </c>
      <c r="Q1353" s="198">
        <v>0</v>
      </c>
      <c r="Y1353" s="208"/>
      <c r="Z1353" s="208"/>
      <c r="AA1353" s="46"/>
      <c r="AB1353" s="17"/>
      <c r="AC1353" s="17"/>
      <c r="AD1353" s="208"/>
      <c r="AE1353" s="208"/>
      <c r="AF1353" s="46"/>
      <c r="AG1353" s="17"/>
      <c r="AH1353" s="17"/>
    </row>
    <row r="1354" spans="2:34" ht="12.75">
      <c r="B1354" s="16" t="s">
        <v>1141</v>
      </c>
      <c r="D1354" t="s">
        <v>38</v>
      </c>
      <c r="F1354" s="6">
        <v>23000</v>
      </c>
      <c r="H1354" s="198">
        <v>0</v>
      </c>
      <c r="M1354" s="4"/>
      <c r="O1354" s="6">
        <v>23000</v>
      </c>
      <c r="Q1354" s="198">
        <v>0</v>
      </c>
      <c r="Y1354" s="208"/>
      <c r="Z1354" s="208"/>
      <c r="AA1354" s="46"/>
      <c r="AB1354" s="17"/>
      <c r="AC1354" s="17"/>
      <c r="AD1354" s="208"/>
      <c r="AE1354" s="208"/>
      <c r="AF1354" s="46"/>
      <c r="AG1354" s="17"/>
      <c r="AH1354" s="17"/>
    </row>
    <row r="1355" spans="2:34" ht="12.75">
      <c r="B1355" s="16" t="s">
        <v>976</v>
      </c>
      <c r="C1355" t="s">
        <v>399</v>
      </c>
      <c r="F1355" s="6">
        <v>130000</v>
      </c>
      <c r="H1355" s="6">
        <v>600</v>
      </c>
      <c r="M1355" s="4"/>
      <c r="O1355" s="6">
        <v>130000</v>
      </c>
      <c r="Q1355" s="6">
        <v>600</v>
      </c>
      <c r="Y1355" s="208"/>
      <c r="Z1355" s="208"/>
      <c r="AA1355" s="46"/>
      <c r="AB1355" s="17"/>
      <c r="AC1355" s="17"/>
      <c r="AD1355" s="208"/>
      <c r="AE1355" s="208"/>
      <c r="AF1355" s="46"/>
      <c r="AG1355" s="17"/>
      <c r="AH1355" s="17"/>
    </row>
    <row r="1356" spans="2:34" ht="12.75">
      <c r="B1356" s="16" t="s">
        <v>179</v>
      </c>
      <c r="C1356" t="s">
        <v>39</v>
      </c>
      <c r="F1356" s="6">
        <v>505000</v>
      </c>
      <c r="H1356" s="6">
        <v>1700</v>
      </c>
      <c r="M1356" s="4"/>
      <c r="O1356" s="6">
        <v>505000</v>
      </c>
      <c r="Q1356" s="6">
        <v>1700</v>
      </c>
      <c r="Y1356" s="208"/>
      <c r="Z1356" s="208"/>
      <c r="AA1356" s="46"/>
      <c r="AB1356" s="17"/>
      <c r="AC1356" s="17"/>
      <c r="AD1356" s="208"/>
      <c r="AE1356" s="208"/>
      <c r="AF1356" s="46"/>
      <c r="AG1356" s="17"/>
      <c r="AH1356" s="17"/>
    </row>
    <row r="1357" spans="2:34" ht="12.75">
      <c r="B1357" s="16" t="s">
        <v>977</v>
      </c>
      <c r="C1357" t="s">
        <v>400</v>
      </c>
      <c r="F1357" s="6">
        <v>360000</v>
      </c>
      <c r="H1357" s="6">
        <v>900</v>
      </c>
      <c r="M1357" s="4"/>
      <c r="O1357" s="6">
        <v>360000</v>
      </c>
      <c r="Q1357" s="6">
        <v>900</v>
      </c>
      <c r="Y1357" s="208"/>
      <c r="Z1357" s="208"/>
      <c r="AA1357" s="46"/>
      <c r="AB1357" s="17"/>
      <c r="AC1357" s="17"/>
      <c r="AD1357" s="208"/>
      <c r="AE1357" s="208"/>
      <c r="AF1357" s="46"/>
      <c r="AG1357" s="17"/>
      <c r="AH1357" s="17"/>
    </row>
    <row r="1358" spans="2:34" ht="12.75">
      <c r="B1358" s="16" t="s">
        <v>180</v>
      </c>
      <c r="C1358" t="s">
        <v>40</v>
      </c>
      <c r="F1358" s="6">
        <v>139000</v>
      </c>
      <c r="H1358" s="6">
        <v>600</v>
      </c>
      <c r="M1358" s="4"/>
      <c r="O1358" s="6">
        <v>139000</v>
      </c>
      <c r="Q1358" s="6">
        <v>600</v>
      </c>
      <c r="Y1358" s="208"/>
      <c r="Z1358" s="208"/>
      <c r="AA1358" s="46"/>
      <c r="AB1358" s="17"/>
      <c r="AC1358" s="17"/>
      <c r="AD1358" s="208"/>
      <c r="AE1358" s="208"/>
      <c r="AF1358" s="46"/>
      <c r="AG1358" s="17"/>
      <c r="AH1358" s="17"/>
    </row>
    <row r="1359" spans="3:34" ht="12.75">
      <c r="C1359" s="1" t="s">
        <v>41</v>
      </c>
      <c r="G1359" s="57">
        <f>SUM(F1352:F1358)</f>
        <v>1179000</v>
      </c>
      <c r="I1359" s="57">
        <f>SUM(H1352:H1358)</f>
        <v>3800</v>
      </c>
      <c r="M1359" s="4"/>
      <c r="P1359" s="57">
        <f>SUM(O1352:O1358)</f>
        <v>1179000</v>
      </c>
      <c r="R1359" s="57">
        <f>SUM(Q1352:Q1358)</f>
        <v>3800</v>
      </c>
      <c r="Y1359" s="208"/>
      <c r="Z1359" s="208"/>
      <c r="AA1359" s="46"/>
      <c r="AB1359" s="17"/>
      <c r="AC1359" s="17"/>
      <c r="AD1359" s="208"/>
      <c r="AE1359" s="208"/>
      <c r="AF1359" s="46"/>
      <c r="AG1359" s="17"/>
      <c r="AH1359" s="17"/>
    </row>
    <row r="1360" spans="1:34" ht="12.75">
      <c r="A1360" s="8">
        <v>186</v>
      </c>
      <c r="B1360" s="16" t="s">
        <v>1135</v>
      </c>
      <c r="C1360" t="s">
        <v>42</v>
      </c>
      <c r="F1360" s="6">
        <v>312000</v>
      </c>
      <c r="H1360" s="6">
        <v>4000</v>
      </c>
      <c r="M1360" s="4"/>
      <c r="O1360" s="6">
        <v>312000</v>
      </c>
      <c r="Q1360" s="6">
        <v>4000</v>
      </c>
      <c r="Y1360" s="208"/>
      <c r="Z1360" s="208"/>
      <c r="AA1360" s="46"/>
      <c r="AB1360" s="17"/>
      <c r="AC1360" s="17"/>
      <c r="AD1360" s="208"/>
      <c r="AE1360" s="208"/>
      <c r="AF1360" s="46"/>
      <c r="AG1360" s="17"/>
      <c r="AH1360" s="17"/>
    </row>
    <row r="1361" spans="2:34" ht="12.75">
      <c r="B1361" s="16" t="s">
        <v>1141</v>
      </c>
      <c r="D1361" t="s">
        <v>44</v>
      </c>
      <c r="F1361" s="6">
        <v>3000</v>
      </c>
      <c r="H1361" s="198">
        <v>0</v>
      </c>
      <c r="M1361" s="4"/>
      <c r="O1361" s="6">
        <v>3000</v>
      </c>
      <c r="Q1361" s="198">
        <v>0</v>
      </c>
      <c r="Y1361" s="208"/>
      <c r="Z1361" s="208"/>
      <c r="AA1361" s="46"/>
      <c r="AB1361" s="17"/>
      <c r="AC1361" s="17"/>
      <c r="AD1361" s="208"/>
      <c r="AE1361" s="208"/>
      <c r="AF1361" s="46"/>
      <c r="AG1361" s="17"/>
      <c r="AH1361" s="17"/>
    </row>
    <row r="1362" spans="2:34" ht="12.75">
      <c r="B1362" s="16" t="s">
        <v>47</v>
      </c>
      <c r="D1362" t="s">
        <v>45</v>
      </c>
      <c r="F1362" s="6">
        <v>1572000</v>
      </c>
      <c r="H1362" s="6">
        <v>22000</v>
      </c>
      <c r="M1362" s="4"/>
      <c r="O1362" s="6">
        <v>1572000</v>
      </c>
      <c r="Q1362" s="6">
        <v>22000</v>
      </c>
      <c r="Y1362" s="208"/>
      <c r="Z1362" s="208"/>
      <c r="AA1362" s="46"/>
      <c r="AB1362" s="17"/>
      <c r="AC1362" s="17"/>
      <c r="AD1362" s="208"/>
      <c r="AE1362" s="208"/>
      <c r="AF1362" s="46"/>
      <c r="AG1362" s="17"/>
      <c r="AH1362" s="17"/>
    </row>
    <row r="1363" spans="1:34" ht="12.75">
      <c r="A1363" s="87"/>
      <c r="B1363" s="88" t="s">
        <v>48</v>
      </c>
      <c r="C1363" s="89"/>
      <c r="D1363" s="89"/>
      <c r="E1363" s="89" t="s">
        <v>43</v>
      </c>
      <c r="F1363" s="90">
        <v>55000</v>
      </c>
      <c r="G1363" s="91"/>
      <c r="H1363" s="90">
        <v>500</v>
      </c>
      <c r="M1363" s="4"/>
      <c r="O1363" s="90">
        <v>55000</v>
      </c>
      <c r="P1363" s="91"/>
      <c r="Q1363" s="90">
        <v>500</v>
      </c>
      <c r="Y1363" s="208"/>
      <c r="Z1363" s="208"/>
      <c r="AA1363" s="46"/>
      <c r="AB1363" s="17"/>
      <c r="AC1363" s="17"/>
      <c r="AD1363" s="208"/>
      <c r="AE1363" s="208"/>
      <c r="AF1363" s="46"/>
      <c r="AG1363" s="17"/>
      <c r="AH1363" s="17"/>
    </row>
    <row r="1364" spans="1:34" ht="12.75">
      <c r="A1364" s="87"/>
      <c r="B1364" s="88" t="s">
        <v>587</v>
      </c>
      <c r="C1364" s="89"/>
      <c r="D1364" s="89" t="s">
        <v>46</v>
      </c>
      <c r="E1364" s="89"/>
      <c r="F1364" s="90">
        <v>526000</v>
      </c>
      <c r="G1364" s="91"/>
      <c r="H1364" s="90">
        <v>5300</v>
      </c>
      <c r="M1364" s="4"/>
      <c r="O1364" s="90">
        <v>526000</v>
      </c>
      <c r="P1364" s="91"/>
      <c r="Q1364" s="90">
        <v>5300</v>
      </c>
      <c r="Y1364" s="208"/>
      <c r="Z1364" s="208"/>
      <c r="AA1364" s="46"/>
      <c r="AB1364" s="17"/>
      <c r="AC1364" s="17"/>
      <c r="AD1364" s="208"/>
      <c r="AE1364" s="208"/>
      <c r="AF1364" s="46"/>
      <c r="AG1364" s="17"/>
      <c r="AH1364" s="17"/>
    </row>
    <row r="1365" spans="2:34" ht="12.75">
      <c r="B1365" s="16" t="s">
        <v>588</v>
      </c>
      <c r="E1365" t="s">
        <v>43</v>
      </c>
      <c r="F1365" s="6">
        <v>0</v>
      </c>
      <c r="H1365" s="133">
        <v>0</v>
      </c>
      <c r="M1365" s="4"/>
      <c r="O1365" s="6">
        <v>0</v>
      </c>
      <c r="Q1365" s="133">
        <v>0</v>
      </c>
      <c r="Y1365" s="208"/>
      <c r="Z1365" s="208"/>
      <c r="AA1365" s="46"/>
      <c r="AB1365" s="17"/>
      <c r="AC1365" s="17"/>
      <c r="AD1365" s="208"/>
      <c r="AE1365" s="208"/>
      <c r="AF1365" s="46"/>
      <c r="AG1365" s="17"/>
      <c r="AH1365" s="17"/>
    </row>
    <row r="1366" spans="2:34" ht="12.75">
      <c r="B1366" s="16" t="s">
        <v>51</v>
      </c>
      <c r="D1366" t="s">
        <v>49</v>
      </c>
      <c r="F1366" s="6">
        <v>1756000</v>
      </c>
      <c r="H1366" s="6">
        <v>20000</v>
      </c>
      <c r="M1366" s="4"/>
      <c r="O1366" s="6">
        <v>1756000</v>
      </c>
      <c r="Q1366" s="6">
        <v>20000</v>
      </c>
      <c r="Y1366" s="208"/>
      <c r="Z1366" s="208"/>
      <c r="AA1366" s="46"/>
      <c r="AB1366" s="17"/>
      <c r="AC1366" s="17"/>
      <c r="AD1366" s="208"/>
      <c r="AE1366" s="208"/>
      <c r="AF1366" s="46"/>
      <c r="AG1366" s="17"/>
      <c r="AH1366" s="17"/>
    </row>
    <row r="1367" spans="1:34" ht="12.75">
      <c r="A1367" s="87"/>
      <c r="B1367" s="88" t="s">
        <v>52</v>
      </c>
      <c r="C1367" s="89"/>
      <c r="D1367" s="89"/>
      <c r="E1367" s="89" t="s">
        <v>43</v>
      </c>
      <c r="F1367" s="90">
        <v>393000</v>
      </c>
      <c r="G1367" s="91"/>
      <c r="H1367" s="90">
        <v>5000</v>
      </c>
      <c r="M1367" s="4"/>
      <c r="O1367" s="90">
        <v>393000</v>
      </c>
      <c r="P1367" s="91"/>
      <c r="Q1367" s="90">
        <v>5000</v>
      </c>
      <c r="Y1367" s="208"/>
      <c r="Z1367" s="208"/>
      <c r="AA1367" s="46"/>
      <c r="AB1367" s="17"/>
      <c r="AC1367" s="17"/>
      <c r="AD1367" s="208"/>
      <c r="AE1367" s="208"/>
      <c r="AF1367" s="46"/>
      <c r="AG1367" s="17"/>
      <c r="AH1367" s="17"/>
    </row>
    <row r="1368" spans="1:34" ht="12.75">
      <c r="A1368" s="87"/>
      <c r="B1368" s="88" t="s">
        <v>53</v>
      </c>
      <c r="C1368" s="89"/>
      <c r="D1368" s="89" t="s">
        <v>50</v>
      </c>
      <c r="E1368" s="89"/>
      <c r="F1368" s="90">
        <v>460000</v>
      </c>
      <c r="G1368" s="91"/>
      <c r="H1368" s="90">
        <v>4900</v>
      </c>
      <c r="M1368" s="4"/>
      <c r="O1368" s="90">
        <v>460000</v>
      </c>
      <c r="P1368" s="91"/>
      <c r="Q1368" s="90">
        <v>4900</v>
      </c>
      <c r="Y1368" s="208"/>
      <c r="Z1368" s="208"/>
      <c r="AA1368" s="46"/>
      <c r="AB1368" s="17"/>
      <c r="AC1368" s="17"/>
      <c r="AD1368" s="208"/>
      <c r="AE1368" s="208"/>
      <c r="AF1368" s="46"/>
      <c r="AG1368" s="17"/>
      <c r="AH1368" s="17"/>
    </row>
    <row r="1369" spans="2:34" ht="12.75">
      <c r="B1369" s="16" t="s">
        <v>54</v>
      </c>
      <c r="E1369" t="s">
        <v>43</v>
      </c>
      <c r="F1369" s="6">
        <v>2000</v>
      </c>
      <c r="H1369" s="198">
        <v>0</v>
      </c>
      <c r="M1369" s="4"/>
      <c r="O1369" s="6">
        <v>2000</v>
      </c>
      <c r="Q1369" s="198">
        <v>0</v>
      </c>
      <c r="Y1369" s="208"/>
      <c r="Z1369" s="208"/>
      <c r="AA1369" s="46"/>
      <c r="AB1369" s="17"/>
      <c r="AC1369" s="17"/>
      <c r="AD1369" s="208"/>
      <c r="AE1369" s="208"/>
      <c r="AF1369" s="46"/>
      <c r="AG1369" s="17"/>
      <c r="AH1369" s="17"/>
    </row>
    <row r="1370" spans="2:34" ht="12.75">
      <c r="B1370" s="16" t="s">
        <v>1687</v>
      </c>
      <c r="D1370" t="s">
        <v>401</v>
      </c>
      <c r="F1370" s="6">
        <v>10000</v>
      </c>
      <c r="H1370" s="6">
        <v>100</v>
      </c>
      <c r="M1370" s="4"/>
      <c r="O1370" s="6">
        <v>10000</v>
      </c>
      <c r="Q1370" s="6">
        <v>100</v>
      </c>
      <c r="Y1370" s="208"/>
      <c r="Z1370" s="208"/>
      <c r="AA1370" s="46"/>
      <c r="AB1370" s="17"/>
      <c r="AC1370" s="17"/>
      <c r="AD1370" s="208"/>
      <c r="AE1370" s="208"/>
      <c r="AF1370" s="46"/>
      <c r="AG1370" s="17"/>
      <c r="AH1370" s="17"/>
    </row>
    <row r="1371" spans="2:34" ht="12.75">
      <c r="B1371" s="16" t="s">
        <v>1688</v>
      </c>
      <c r="E1371" t="s">
        <v>43</v>
      </c>
      <c r="F1371" s="6">
        <v>0</v>
      </c>
      <c r="H1371" s="198">
        <v>0</v>
      </c>
      <c r="M1371" s="4"/>
      <c r="O1371" s="6">
        <v>0</v>
      </c>
      <c r="Q1371" s="198">
        <v>0</v>
      </c>
      <c r="Y1371" s="208"/>
      <c r="Z1371" s="208"/>
      <c r="AA1371" s="46"/>
      <c r="AB1371" s="17"/>
      <c r="AC1371" s="17"/>
      <c r="AD1371" s="208"/>
      <c r="AE1371" s="208"/>
      <c r="AF1371" s="46"/>
      <c r="AG1371" s="17"/>
      <c r="AH1371" s="17"/>
    </row>
    <row r="1372" spans="1:34" ht="12.75">
      <c r="A1372" s="8" t="s">
        <v>55</v>
      </c>
      <c r="B1372" s="179" t="s">
        <v>1260</v>
      </c>
      <c r="C1372" s="271" t="s">
        <v>56</v>
      </c>
      <c r="D1372" s="271"/>
      <c r="E1372" s="271"/>
      <c r="F1372" s="6">
        <v>0</v>
      </c>
      <c r="H1372" s="198">
        <v>0</v>
      </c>
      <c r="M1372" s="4"/>
      <c r="O1372" s="6">
        <v>0</v>
      </c>
      <c r="Q1372" s="198">
        <v>0</v>
      </c>
      <c r="Y1372" s="208"/>
      <c r="Z1372" s="208"/>
      <c r="AA1372" s="46"/>
      <c r="AB1372" s="17"/>
      <c r="AC1372" s="17"/>
      <c r="AD1372" s="208"/>
      <c r="AE1372" s="208"/>
      <c r="AF1372" s="46"/>
      <c r="AG1372" s="17"/>
      <c r="AH1372" s="17"/>
    </row>
    <row r="1373" spans="1:34" ht="12.75">
      <c r="A1373" s="71"/>
      <c r="B1373" s="53" t="s">
        <v>2238</v>
      </c>
      <c r="C1373" s="271"/>
      <c r="D1373" s="271"/>
      <c r="E1373" s="271"/>
      <c r="F1373" s="41"/>
      <c r="G1373" s="52"/>
      <c r="H1373" s="41"/>
      <c r="M1373" s="4"/>
      <c r="O1373" s="41"/>
      <c r="P1373" s="52"/>
      <c r="Q1373" s="41"/>
      <c r="Y1373" s="208"/>
      <c r="Z1373" s="208"/>
      <c r="AA1373" s="46"/>
      <c r="AB1373" s="17"/>
      <c r="AC1373" s="17"/>
      <c r="AD1373" s="208"/>
      <c r="AE1373" s="208"/>
      <c r="AF1373" s="46"/>
      <c r="AG1373" s="17"/>
      <c r="AH1373" s="17"/>
    </row>
    <row r="1374" spans="1:34" ht="12.75">
      <c r="A1374" s="71"/>
      <c r="B1374" s="53" t="s">
        <v>587</v>
      </c>
      <c r="C1374" s="271"/>
      <c r="D1374" s="271"/>
      <c r="E1374" s="271"/>
      <c r="F1374" s="41"/>
      <c r="G1374" s="52"/>
      <c r="H1374" s="41"/>
      <c r="M1374" s="4"/>
      <c r="O1374" s="41"/>
      <c r="P1374" s="52"/>
      <c r="Q1374" s="41"/>
      <c r="Y1374" s="208"/>
      <c r="Z1374" s="208"/>
      <c r="AA1374" s="46"/>
      <c r="AB1374" s="17"/>
      <c r="AC1374" s="17"/>
      <c r="AD1374" s="208"/>
      <c r="AE1374" s="208"/>
      <c r="AF1374" s="46"/>
      <c r="AG1374" s="17"/>
      <c r="AH1374" s="17"/>
    </row>
    <row r="1375" spans="1:34" ht="12.75">
      <c r="A1375" s="71"/>
      <c r="B1375" s="53" t="s">
        <v>2239</v>
      </c>
      <c r="C1375" s="271"/>
      <c r="D1375" s="271"/>
      <c r="E1375" s="271"/>
      <c r="F1375" s="41"/>
      <c r="G1375" s="52"/>
      <c r="H1375" s="41"/>
      <c r="M1375" s="4"/>
      <c r="O1375" s="41"/>
      <c r="P1375" s="52"/>
      <c r="Q1375" s="41"/>
      <c r="Y1375" s="208"/>
      <c r="Z1375" s="208"/>
      <c r="AA1375" s="46"/>
      <c r="AB1375" s="17"/>
      <c r="AC1375" s="17"/>
      <c r="AD1375" s="208"/>
      <c r="AE1375" s="208"/>
      <c r="AF1375" s="46"/>
      <c r="AG1375" s="17"/>
      <c r="AH1375" s="17"/>
    </row>
    <row r="1376" spans="1:34" ht="12.75">
      <c r="A1376" s="71"/>
      <c r="B1376" s="53" t="s">
        <v>51</v>
      </c>
      <c r="C1376" s="271"/>
      <c r="D1376" s="271"/>
      <c r="E1376" s="271"/>
      <c r="F1376" s="41"/>
      <c r="G1376" s="52"/>
      <c r="H1376" s="41"/>
      <c r="M1376" s="4"/>
      <c r="O1376" s="41"/>
      <c r="P1376" s="52"/>
      <c r="Q1376" s="41"/>
      <c r="Y1376" s="208"/>
      <c r="Z1376" s="208"/>
      <c r="AA1376" s="46"/>
      <c r="AB1376" s="17"/>
      <c r="AC1376" s="17"/>
      <c r="AD1376" s="208"/>
      <c r="AE1376" s="208"/>
      <c r="AF1376" s="46"/>
      <c r="AG1376" s="17"/>
      <c r="AH1376" s="17"/>
    </row>
    <row r="1377" spans="1:34" ht="12.75">
      <c r="A1377" s="77"/>
      <c r="B1377" s="51" t="s">
        <v>52</v>
      </c>
      <c r="C1377" s="271"/>
      <c r="D1377" s="271"/>
      <c r="E1377" s="271"/>
      <c r="F1377" s="41"/>
      <c r="G1377" s="52"/>
      <c r="H1377" s="41"/>
      <c r="M1377" s="4"/>
      <c r="O1377" s="41"/>
      <c r="P1377" s="52"/>
      <c r="Q1377" s="41"/>
      <c r="Y1377" s="208"/>
      <c r="Z1377" s="208"/>
      <c r="AA1377" s="46"/>
      <c r="AB1377" s="17"/>
      <c r="AC1377" s="17"/>
      <c r="AD1377" s="208"/>
      <c r="AE1377" s="208"/>
      <c r="AF1377" s="46"/>
      <c r="AG1377" s="17"/>
      <c r="AH1377" s="17"/>
    </row>
    <row r="1378" spans="1:34" ht="12.75">
      <c r="A1378" s="77"/>
      <c r="B1378" s="51" t="s">
        <v>53</v>
      </c>
      <c r="C1378" s="271"/>
      <c r="D1378" s="271"/>
      <c r="E1378" s="271"/>
      <c r="F1378" s="41"/>
      <c r="G1378" s="52"/>
      <c r="H1378" s="41"/>
      <c r="M1378" s="4"/>
      <c r="O1378" s="41"/>
      <c r="P1378" s="52"/>
      <c r="Q1378" s="41"/>
      <c r="Y1378" s="208"/>
      <c r="Z1378" s="208"/>
      <c r="AA1378" s="46"/>
      <c r="AB1378" s="17"/>
      <c r="AC1378" s="17"/>
      <c r="AD1378" s="208"/>
      <c r="AE1378" s="208"/>
      <c r="AF1378" s="46"/>
      <c r="AG1378" s="17"/>
      <c r="AH1378" s="17"/>
    </row>
    <row r="1379" spans="1:34" ht="12.75">
      <c r="A1379" s="77"/>
      <c r="B1379" s="51" t="s">
        <v>54</v>
      </c>
      <c r="C1379" s="271"/>
      <c r="D1379" s="271"/>
      <c r="E1379" s="271"/>
      <c r="F1379" s="41"/>
      <c r="G1379" s="52"/>
      <c r="H1379" s="41"/>
      <c r="M1379" s="4"/>
      <c r="O1379" s="41"/>
      <c r="P1379" s="52"/>
      <c r="Q1379" s="41"/>
      <c r="Y1379" s="208"/>
      <c r="Z1379" s="208"/>
      <c r="AA1379" s="46"/>
      <c r="AB1379" s="17"/>
      <c r="AC1379" s="17"/>
      <c r="AD1379" s="208"/>
      <c r="AE1379" s="208"/>
      <c r="AF1379" s="46"/>
      <c r="AG1379" s="17"/>
      <c r="AH1379" s="17"/>
    </row>
    <row r="1380" spans="1:34" ht="12.75">
      <c r="A1380" s="77"/>
      <c r="B1380" s="51" t="s">
        <v>1687</v>
      </c>
      <c r="C1380" s="271"/>
      <c r="D1380" s="271"/>
      <c r="E1380" s="271"/>
      <c r="F1380" s="41"/>
      <c r="G1380" s="52"/>
      <c r="H1380" s="41"/>
      <c r="M1380" s="4"/>
      <c r="O1380" s="41"/>
      <c r="P1380" s="52"/>
      <c r="Q1380" s="41"/>
      <c r="Y1380" s="208"/>
      <c r="Z1380" s="208"/>
      <c r="AA1380" s="46"/>
      <c r="AB1380" s="17"/>
      <c r="AC1380" s="17"/>
      <c r="AD1380" s="208"/>
      <c r="AE1380" s="208"/>
      <c r="AF1380" s="46"/>
      <c r="AG1380" s="17"/>
      <c r="AH1380" s="17"/>
    </row>
    <row r="1381" spans="1:34" ht="12.75">
      <c r="A1381" s="77"/>
      <c r="B1381" s="51" t="s">
        <v>1688</v>
      </c>
      <c r="C1381" s="271"/>
      <c r="D1381" s="271"/>
      <c r="E1381" s="271"/>
      <c r="F1381" s="41"/>
      <c r="G1381" s="52"/>
      <c r="H1381" s="41"/>
      <c r="M1381" s="4"/>
      <c r="O1381" s="41"/>
      <c r="P1381" s="52"/>
      <c r="Q1381" s="41"/>
      <c r="Y1381" s="208"/>
      <c r="Z1381" s="208"/>
      <c r="AA1381" s="46"/>
      <c r="AB1381" s="17"/>
      <c r="AC1381" s="17"/>
      <c r="AD1381" s="208"/>
      <c r="AE1381" s="208"/>
      <c r="AF1381" s="46"/>
      <c r="AG1381" s="17"/>
      <c r="AH1381" s="17"/>
    </row>
    <row r="1382" spans="3:34" ht="12.75">
      <c r="C1382" s="1" t="s">
        <v>57</v>
      </c>
      <c r="G1382" s="57">
        <f>SUM(F1360:F1381)</f>
        <v>5089000</v>
      </c>
      <c r="I1382" s="57">
        <f>SUM(H1360:H1381)</f>
        <v>61800</v>
      </c>
      <c r="M1382" s="4"/>
      <c r="P1382" s="57">
        <f>SUM(O1360:O1381)</f>
        <v>5089000</v>
      </c>
      <c r="R1382" s="57">
        <f>SUM(Q1360:Q1381)</f>
        <v>61800</v>
      </c>
      <c r="Y1382" s="208"/>
      <c r="Z1382" s="208"/>
      <c r="AA1382" s="46"/>
      <c r="AB1382" s="17"/>
      <c r="AC1382" s="17"/>
      <c r="AD1382" s="208"/>
      <c r="AE1382" s="208"/>
      <c r="AF1382" s="46"/>
      <c r="AG1382" s="17"/>
      <c r="AH1382" s="17"/>
    </row>
    <row r="1383" spans="1:34" ht="12.75">
      <c r="A1383" s="8">
        <v>187</v>
      </c>
      <c r="B1383" s="16">
        <v>1</v>
      </c>
      <c r="C1383" t="s">
        <v>58</v>
      </c>
      <c r="F1383" s="265">
        <f>SUM(O1383:O1389,O1391:O1405,Y1383)</f>
        <v>17550000</v>
      </c>
      <c r="H1383" s="265">
        <f>SUM(Q1383:Q1398,Z1383)</f>
        <v>190500</v>
      </c>
      <c r="M1383" s="4"/>
      <c r="O1383" s="6">
        <v>263000</v>
      </c>
      <c r="Q1383" s="6">
        <v>3500</v>
      </c>
      <c r="Y1383" s="265">
        <v>1870000</v>
      </c>
      <c r="Z1383" s="265">
        <v>26000</v>
      </c>
      <c r="AA1383" s="46"/>
      <c r="AB1383" s="17"/>
      <c r="AC1383" s="17"/>
      <c r="AD1383" s="207"/>
      <c r="AE1383" s="207"/>
      <c r="AF1383" s="46"/>
      <c r="AG1383" s="17"/>
      <c r="AH1383" s="17"/>
    </row>
    <row r="1384" spans="2:34" ht="12.75">
      <c r="B1384" s="16">
        <v>2</v>
      </c>
      <c r="C1384" t="s">
        <v>402</v>
      </c>
      <c r="F1384" s="265"/>
      <c r="H1384" s="265"/>
      <c r="M1384" s="4"/>
      <c r="O1384" s="6">
        <v>8829000</v>
      </c>
      <c r="Q1384" s="6">
        <v>96000</v>
      </c>
      <c r="Y1384" s="265"/>
      <c r="Z1384" s="265"/>
      <c r="AA1384" s="46"/>
      <c r="AB1384" s="17"/>
      <c r="AC1384" s="17"/>
      <c r="AD1384" s="207"/>
      <c r="AE1384" s="207"/>
      <c r="AF1384" s="46"/>
      <c r="AG1384" s="17"/>
      <c r="AH1384" s="17"/>
    </row>
    <row r="1385" spans="2:34" ht="12.75">
      <c r="B1385" s="16">
        <v>3</v>
      </c>
      <c r="C1385" t="s">
        <v>59</v>
      </c>
      <c r="F1385" s="265"/>
      <c r="H1385" s="265"/>
      <c r="M1385" s="4"/>
      <c r="O1385" s="6">
        <v>508000</v>
      </c>
      <c r="Q1385" s="6">
        <v>2300</v>
      </c>
      <c r="Y1385" s="265"/>
      <c r="Z1385" s="265"/>
      <c r="AA1385" s="46"/>
      <c r="AB1385" s="17"/>
      <c r="AC1385" s="17"/>
      <c r="AD1385" s="207"/>
      <c r="AE1385" s="207"/>
      <c r="AF1385" s="46"/>
      <c r="AG1385" s="17"/>
      <c r="AH1385" s="17"/>
    </row>
    <row r="1386" spans="2:34" ht="12.75">
      <c r="B1386" s="16">
        <v>4</v>
      </c>
      <c r="C1386" t="s">
        <v>60</v>
      </c>
      <c r="F1386" s="265"/>
      <c r="H1386" s="265"/>
      <c r="M1386" s="4"/>
      <c r="O1386" s="6">
        <v>0</v>
      </c>
      <c r="Q1386" s="198">
        <v>0</v>
      </c>
      <c r="Y1386" s="265"/>
      <c r="Z1386" s="265"/>
      <c r="AA1386" s="46"/>
      <c r="AB1386" s="17"/>
      <c r="AC1386" s="17"/>
      <c r="AD1386" s="207"/>
      <c r="AE1386" s="207"/>
      <c r="AF1386" s="46"/>
      <c r="AG1386" s="17"/>
      <c r="AH1386" s="17"/>
    </row>
    <row r="1387" spans="1:34" ht="12.75">
      <c r="A1387" s="8">
        <v>188</v>
      </c>
      <c r="B1387" s="16">
        <v>1</v>
      </c>
      <c r="C1387" t="s">
        <v>61</v>
      </c>
      <c r="F1387" s="265"/>
      <c r="H1387" s="265"/>
      <c r="M1387" s="4"/>
      <c r="O1387" s="6">
        <v>410000</v>
      </c>
      <c r="Q1387" s="6">
        <v>4200</v>
      </c>
      <c r="Y1387" s="265"/>
      <c r="Z1387" s="265"/>
      <c r="AA1387" s="46"/>
      <c r="AB1387" s="17"/>
      <c r="AC1387" s="17"/>
      <c r="AD1387" s="207"/>
      <c r="AE1387" s="207"/>
      <c r="AF1387" s="46"/>
      <c r="AG1387" s="17"/>
      <c r="AH1387" s="17"/>
    </row>
    <row r="1388" spans="2:34" ht="12.75">
      <c r="B1388" s="16">
        <v>2</v>
      </c>
      <c r="C1388" t="s">
        <v>403</v>
      </c>
      <c r="F1388" s="265"/>
      <c r="H1388" s="265"/>
      <c r="M1388" s="4"/>
      <c r="O1388" s="6">
        <v>4354000</v>
      </c>
      <c r="Q1388" s="6">
        <v>52000</v>
      </c>
      <c r="Y1388" s="265"/>
      <c r="Z1388" s="265"/>
      <c r="AA1388" s="46"/>
      <c r="AB1388" s="17"/>
      <c r="AC1388" s="17"/>
      <c r="AD1388" s="207"/>
      <c r="AE1388" s="207"/>
      <c r="AF1388" s="46"/>
      <c r="AG1388" s="17"/>
      <c r="AH1388" s="17"/>
    </row>
    <row r="1389" spans="2:34" ht="12.75">
      <c r="B1389" s="16">
        <v>3</v>
      </c>
      <c r="D1389" t="s">
        <v>1292</v>
      </c>
      <c r="F1389" s="265"/>
      <c r="H1389" s="265"/>
      <c r="M1389" s="4"/>
      <c r="O1389" s="6">
        <v>463000</v>
      </c>
      <c r="Q1389" s="6">
        <v>2100</v>
      </c>
      <c r="Y1389" s="265"/>
      <c r="Z1389" s="265"/>
      <c r="AA1389" s="46"/>
      <c r="AB1389" s="17"/>
      <c r="AC1389" s="17"/>
      <c r="AD1389" s="207"/>
      <c r="AE1389" s="207"/>
      <c r="AF1389" s="46"/>
      <c r="AG1389" s="17"/>
      <c r="AH1389" s="17"/>
    </row>
    <row r="1390" spans="1:34" ht="12.75">
      <c r="A1390" s="8">
        <v>189</v>
      </c>
      <c r="C1390" t="s">
        <v>1293</v>
      </c>
      <c r="F1390" s="6">
        <v>37000</v>
      </c>
      <c r="H1390" s="198">
        <v>0</v>
      </c>
      <c r="M1390" s="4"/>
      <c r="O1390" s="6">
        <v>37000</v>
      </c>
      <c r="Q1390" s="198">
        <v>0</v>
      </c>
      <c r="Y1390" s="208"/>
      <c r="Z1390" s="208"/>
      <c r="AA1390" s="46"/>
      <c r="AB1390" s="17"/>
      <c r="AC1390" s="17"/>
      <c r="AD1390" s="208"/>
      <c r="AE1390" s="208"/>
      <c r="AF1390" s="46"/>
      <c r="AG1390" s="17"/>
      <c r="AH1390" s="17"/>
    </row>
    <row r="1391" spans="1:34" ht="12.75" customHeight="1">
      <c r="A1391" s="8" t="s">
        <v>1261</v>
      </c>
      <c r="C1391" s="271" t="s">
        <v>1296</v>
      </c>
      <c r="D1391" s="271"/>
      <c r="E1391" s="271"/>
      <c r="F1391" s="41"/>
      <c r="G1391" s="52"/>
      <c r="H1391" s="235"/>
      <c r="M1391" s="4"/>
      <c r="O1391" s="6">
        <v>33000</v>
      </c>
      <c r="Q1391" s="198">
        <v>0</v>
      </c>
      <c r="Y1391" s="208"/>
      <c r="Z1391" s="208"/>
      <c r="AA1391" s="46"/>
      <c r="AB1391" s="17"/>
      <c r="AC1391" s="17"/>
      <c r="AD1391" s="208"/>
      <c r="AE1391" s="208"/>
      <c r="AF1391" s="46"/>
      <c r="AG1391" s="17"/>
      <c r="AH1391" s="17"/>
    </row>
    <row r="1392" spans="1:34" ht="12.75">
      <c r="A1392" s="77"/>
      <c r="B1392" s="51">
        <v>2</v>
      </c>
      <c r="C1392" s="271"/>
      <c r="D1392" s="271"/>
      <c r="E1392" s="271"/>
      <c r="F1392" s="55"/>
      <c r="G1392" s="56"/>
      <c r="H1392" s="55"/>
      <c r="M1392" s="4"/>
      <c r="O1392" s="55"/>
      <c r="P1392" s="56"/>
      <c r="Q1392" s="55"/>
      <c r="Y1392" s="217"/>
      <c r="Z1392" s="217"/>
      <c r="AA1392" s="46"/>
      <c r="AB1392" s="17"/>
      <c r="AC1392" s="17"/>
      <c r="AD1392" s="217"/>
      <c r="AE1392" s="217"/>
      <c r="AF1392" s="46"/>
      <c r="AG1392" s="17"/>
      <c r="AH1392" s="17"/>
    </row>
    <row r="1393" spans="1:34" ht="12.75">
      <c r="A1393" s="77"/>
      <c r="B1393" s="51">
        <v>3</v>
      </c>
      <c r="C1393" s="271"/>
      <c r="D1393" s="271"/>
      <c r="E1393" s="271"/>
      <c r="F1393" s="55"/>
      <c r="G1393" s="56"/>
      <c r="H1393" s="55"/>
      <c r="M1393" s="4"/>
      <c r="O1393" s="55"/>
      <c r="P1393" s="56"/>
      <c r="Q1393" s="55"/>
      <c r="Y1393" s="217"/>
      <c r="Z1393" s="217"/>
      <c r="AA1393" s="46"/>
      <c r="AB1393" s="17"/>
      <c r="AC1393" s="17"/>
      <c r="AD1393" s="217"/>
      <c r="AE1393" s="217"/>
      <c r="AF1393" s="46"/>
      <c r="AG1393" s="17"/>
      <c r="AH1393" s="17"/>
    </row>
    <row r="1394" spans="1:34" ht="12.75">
      <c r="A1394" s="77" t="s">
        <v>1294</v>
      </c>
      <c r="B1394" s="51">
        <v>1</v>
      </c>
      <c r="C1394" s="271"/>
      <c r="D1394" s="271"/>
      <c r="E1394" s="271"/>
      <c r="F1394" s="55"/>
      <c r="G1394" s="56"/>
      <c r="H1394" s="55"/>
      <c r="M1394" s="4"/>
      <c r="O1394" s="55"/>
      <c r="P1394" s="56"/>
      <c r="Q1394" s="55"/>
      <c r="Y1394" s="217"/>
      <c r="Z1394" s="217"/>
      <c r="AA1394" s="46"/>
      <c r="AB1394" s="17"/>
      <c r="AC1394" s="17"/>
      <c r="AD1394" s="217"/>
      <c r="AE1394" s="217"/>
      <c r="AF1394" s="46"/>
      <c r="AG1394" s="17"/>
      <c r="AH1394" s="17"/>
    </row>
    <row r="1395" spans="1:34" ht="12.75">
      <c r="A1395" s="77"/>
      <c r="B1395" s="51">
        <v>2</v>
      </c>
      <c r="C1395" s="271"/>
      <c r="D1395" s="271"/>
      <c r="E1395" s="271"/>
      <c r="F1395" s="55"/>
      <c r="G1395" s="56"/>
      <c r="H1395" s="55"/>
      <c r="M1395" s="4"/>
      <c r="O1395" s="55"/>
      <c r="P1395" s="56"/>
      <c r="Q1395" s="55"/>
      <c r="Y1395" s="217"/>
      <c r="Z1395" s="217"/>
      <c r="AA1395" s="46"/>
      <c r="AB1395" s="17"/>
      <c r="AC1395" s="17"/>
      <c r="AD1395" s="217"/>
      <c r="AE1395" s="217"/>
      <c r="AF1395" s="46"/>
      <c r="AG1395" s="17"/>
      <c r="AH1395" s="17"/>
    </row>
    <row r="1396" spans="1:34" ht="12.75">
      <c r="A1396" s="77"/>
      <c r="B1396" s="51">
        <v>3</v>
      </c>
      <c r="C1396" s="271"/>
      <c r="D1396" s="271"/>
      <c r="E1396" s="271"/>
      <c r="F1396" s="55"/>
      <c r="G1396" s="56"/>
      <c r="H1396" s="55"/>
      <c r="M1396" s="4"/>
      <c r="O1396" s="55"/>
      <c r="P1396" s="56"/>
      <c r="Q1396" s="55"/>
      <c r="Y1396" s="217"/>
      <c r="Z1396" s="217"/>
      <c r="AA1396" s="46"/>
      <c r="AB1396" s="17"/>
      <c r="AC1396" s="17"/>
      <c r="AD1396" s="217"/>
      <c r="AE1396" s="217"/>
      <c r="AF1396" s="46"/>
      <c r="AG1396" s="17"/>
      <c r="AH1396" s="17"/>
    </row>
    <row r="1397" spans="1:34" ht="12.75">
      <c r="A1397" s="77" t="s">
        <v>1295</v>
      </c>
      <c r="B1397" s="51"/>
      <c r="C1397" s="271"/>
      <c r="D1397" s="271"/>
      <c r="E1397" s="271"/>
      <c r="F1397" s="55"/>
      <c r="G1397" s="56"/>
      <c r="H1397" s="55"/>
      <c r="M1397" s="4"/>
      <c r="O1397" s="55"/>
      <c r="P1397" s="56"/>
      <c r="Q1397" s="55"/>
      <c r="Y1397" s="217"/>
      <c r="Z1397" s="217"/>
      <c r="AA1397" s="46"/>
      <c r="AB1397" s="17"/>
      <c r="AC1397" s="17"/>
      <c r="AD1397" s="217"/>
      <c r="AE1397" s="217"/>
      <c r="AF1397" s="46"/>
      <c r="AG1397" s="17"/>
      <c r="AH1397" s="17"/>
    </row>
    <row r="1398" spans="1:34" ht="12.75">
      <c r="A1398" s="8" t="s">
        <v>1262</v>
      </c>
      <c r="C1398" s="271" t="s">
        <v>1302</v>
      </c>
      <c r="D1398" s="271"/>
      <c r="E1398" s="271"/>
      <c r="F1398" s="41"/>
      <c r="G1398" s="52"/>
      <c r="H1398" s="41"/>
      <c r="M1398" s="4"/>
      <c r="O1398" s="6">
        <v>818000</v>
      </c>
      <c r="Q1398" s="6">
        <v>4400</v>
      </c>
      <c r="Y1398" s="208"/>
      <c r="Z1398" s="208"/>
      <c r="AA1398" s="46"/>
      <c r="AB1398" s="17"/>
      <c r="AC1398" s="17"/>
      <c r="AD1398" s="208"/>
      <c r="AE1398" s="208"/>
      <c r="AF1398" s="46"/>
      <c r="AG1398" s="17"/>
      <c r="AH1398" s="17"/>
    </row>
    <row r="1399" spans="1:34" ht="12.75">
      <c r="A1399" s="77"/>
      <c r="B1399" s="51">
        <v>2</v>
      </c>
      <c r="C1399" s="271"/>
      <c r="D1399" s="271"/>
      <c r="E1399" s="271"/>
      <c r="F1399" s="55"/>
      <c r="G1399" s="56"/>
      <c r="H1399" s="55"/>
      <c r="M1399" s="4"/>
      <c r="O1399" s="55"/>
      <c r="P1399" s="56"/>
      <c r="Q1399" s="55"/>
      <c r="Y1399" s="217"/>
      <c r="Z1399" s="217"/>
      <c r="AA1399" s="46"/>
      <c r="AB1399" s="17"/>
      <c r="AC1399" s="17"/>
      <c r="AD1399" s="217"/>
      <c r="AE1399" s="217"/>
      <c r="AF1399" s="46"/>
      <c r="AG1399" s="17"/>
      <c r="AH1399" s="17"/>
    </row>
    <row r="1400" spans="1:34" ht="12.75">
      <c r="A1400" s="77"/>
      <c r="B1400" s="51">
        <v>3</v>
      </c>
      <c r="C1400" s="271"/>
      <c r="D1400" s="271"/>
      <c r="E1400" s="271"/>
      <c r="F1400" s="55"/>
      <c r="G1400" s="56"/>
      <c r="H1400" s="55"/>
      <c r="M1400" s="4"/>
      <c r="O1400" s="55"/>
      <c r="P1400" s="56"/>
      <c r="Q1400" s="55"/>
      <c r="Y1400" s="217"/>
      <c r="Z1400" s="217"/>
      <c r="AA1400" s="46"/>
      <c r="AB1400" s="17"/>
      <c r="AC1400" s="17"/>
      <c r="AD1400" s="217"/>
      <c r="AE1400" s="217"/>
      <c r="AF1400" s="46"/>
      <c r="AG1400" s="17"/>
      <c r="AH1400" s="17"/>
    </row>
    <row r="1401" spans="1:34" ht="12.75">
      <c r="A1401" s="77" t="s">
        <v>1297</v>
      </c>
      <c r="B1401" s="51">
        <v>1</v>
      </c>
      <c r="C1401" s="271"/>
      <c r="D1401" s="271"/>
      <c r="E1401" s="271"/>
      <c r="F1401" s="55"/>
      <c r="G1401" s="56"/>
      <c r="H1401" s="55"/>
      <c r="M1401" s="4"/>
      <c r="O1401" s="55"/>
      <c r="P1401" s="56"/>
      <c r="Q1401" s="55"/>
      <c r="Y1401" s="217"/>
      <c r="Z1401" s="217"/>
      <c r="AA1401" s="46"/>
      <c r="AB1401" s="17"/>
      <c r="AC1401" s="17"/>
      <c r="AD1401" s="217"/>
      <c r="AE1401" s="217"/>
      <c r="AF1401" s="46"/>
      <c r="AG1401" s="17"/>
      <c r="AH1401" s="17"/>
    </row>
    <row r="1402" spans="1:34" ht="12.75">
      <c r="A1402" s="77"/>
      <c r="B1402" s="51">
        <v>2</v>
      </c>
      <c r="C1402" s="271"/>
      <c r="D1402" s="271"/>
      <c r="E1402" s="271"/>
      <c r="F1402" s="55"/>
      <c r="G1402" s="56"/>
      <c r="H1402" s="55"/>
      <c r="M1402" s="4"/>
      <c r="O1402" s="55"/>
      <c r="P1402" s="56"/>
      <c r="Q1402" s="55"/>
      <c r="Y1402" s="217"/>
      <c r="Z1402" s="217"/>
      <c r="AA1402" s="46"/>
      <c r="AB1402" s="17"/>
      <c r="AC1402" s="17"/>
      <c r="AD1402" s="217"/>
      <c r="AE1402" s="217"/>
      <c r="AF1402" s="46"/>
      <c r="AG1402" s="17"/>
      <c r="AH1402" s="17"/>
    </row>
    <row r="1403" spans="1:34" ht="12.75">
      <c r="A1403" s="77"/>
      <c r="B1403" s="51">
        <v>3</v>
      </c>
      <c r="C1403" s="271"/>
      <c r="D1403" s="271"/>
      <c r="E1403" s="271"/>
      <c r="F1403" s="55"/>
      <c r="G1403" s="56"/>
      <c r="H1403" s="55"/>
      <c r="M1403" s="4"/>
      <c r="O1403" s="55"/>
      <c r="P1403" s="56"/>
      <c r="Q1403" s="55"/>
      <c r="Y1403" s="217"/>
      <c r="Z1403" s="217"/>
      <c r="AA1403" s="46"/>
      <c r="AB1403" s="17"/>
      <c r="AC1403" s="17"/>
      <c r="AD1403" s="217"/>
      <c r="AE1403" s="217"/>
      <c r="AF1403" s="46"/>
      <c r="AG1403" s="17"/>
      <c r="AH1403" s="17"/>
    </row>
    <row r="1404" spans="1:34" ht="12.75">
      <c r="A1404" s="77" t="s">
        <v>1298</v>
      </c>
      <c r="B1404" s="51"/>
      <c r="C1404" s="271"/>
      <c r="D1404" s="271"/>
      <c r="E1404" s="271"/>
      <c r="F1404" s="55"/>
      <c r="G1404" s="56"/>
      <c r="H1404" s="55"/>
      <c r="M1404" s="4"/>
      <c r="O1404" s="55"/>
      <c r="P1404" s="56"/>
      <c r="Q1404" s="55"/>
      <c r="Y1404" s="217"/>
      <c r="Z1404" s="217"/>
      <c r="AA1404" s="46"/>
      <c r="AB1404" s="17"/>
      <c r="AC1404" s="17"/>
      <c r="AD1404" s="217"/>
      <c r="AE1404" s="217"/>
      <c r="AF1404" s="46"/>
      <c r="AG1404" s="17"/>
      <c r="AH1404" s="17"/>
    </row>
    <row r="1405" spans="1:34" ht="12.75" customHeight="1">
      <c r="A1405" s="8" t="s">
        <v>1263</v>
      </c>
      <c r="C1405" s="271" t="s">
        <v>1301</v>
      </c>
      <c r="D1405" s="271"/>
      <c r="E1405" s="271"/>
      <c r="F1405" s="41"/>
      <c r="G1405" s="52"/>
      <c r="H1405" s="235"/>
      <c r="M1405" s="4"/>
      <c r="O1405" s="6">
        <v>2000</v>
      </c>
      <c r="Q1405" s="198">
        <v>0</v>
      </c>
      <c r="Y1405" s="208"/>
      <c r="Z1405" s="208"/>
      <c r="AA1405" s="46"/>
      <c r="AB1405" s="17"/>
      <c r="AC1405" s="17"/>
      <c r="AD1405" s="208"/>
      <c r="AE1405" s="208"/>
      <c r="AF1405" s="46"/>
      <c r="AG1405" s="17"/>
      <c r="AH1405" s="17"/>
    </row>
    <row r="1406" spans="1:34" ht="12.75">
      <c r="A1406" s="77"/>
      <c r="B1406" s="51">
        <v>2</v>
      </c>
      <c r="C1406" s="271"/>
      <c r="D1406" s="271"/>
      <c r="E1406" s="271"/>
      <c r="F1406" s="55"/>
      <c r="G1406" s="56"/>
      <c r="H1406" s="55"/>
      <c r="M1406" s="4"/>
      <c r="O1406" s="55"/>
      <c r="P1406" s="56"/>
      <c r="Q1406" s="55"/>
      <c r="Y1406" s="217"/>
      <c r="Z1406" s="217"/>
      <c r="AA1406" s="46"/>
      <c r="AB1406" s="17"/>
      <c r="AC1406" s="17"/>
      <c r="AD1406" s="217"/>
      <c r="AE1406" s="217"/>
      <c r="AF1406" s="46"/>
      <c r="AG1406" s="17"/>
      <c r="AH1406" s="17"/>
    </row>
    <row r="1407" spans="1:34" ht="12.75">
      <c r="A1407" s="77"/>
      <c r="B1407" s="51">
        <v>3</v>
      </c>
      <c r="C1407" s="271"/>
      <c r="D1407" s="271"/>
      <c r="E1407" s="271"/>
      <c r="F1407" s="55"/>
      <c r="G1407" s="56"/>
      <c r="H1407" s="55"/>
      <c r="M1407" s="4"/>
      <c r="O1407" s="55"/>
      <c r="P1407" s="56"/>
      <c r="Q1407" s="55"/>
      <c r="Y1407" s="217"/>
      <c r="Z1407" s="217"/>
      <c r="AA1407" s="46"/>
      <c r="AB1407" s="17"/>
      <c r="AC1407" s="17"/>
      <c r="AD1407" s="217"/>
      <c r="AE1407" s="217"/>
      <c r="AF1407" s="46"/>
      <c r="AG1407" s="17"/>
      <c r="AH1407" s="17"/>
    </row>
    <row r="1408" spans="1:34" ht="12.75">
      <c r="A1408" s="77" t="s">
        <v>1299</v>
      </c>
      <c r="B1408" s="51">
        <v>1</v>
      </c>
      <c r="C1408" s="271"/>
      <c r="D1408" s="271"/>
      <c r="E1408" s="271"/>
      <c r="F1408" s="55"/>
      <c r="G1408" s="56"/>
      <c r="H1408" s="55"/>
      <c r="M1408" s="4"/>
      <c r="O1408" s="55"/>
      <c r="P1408" s="56"/>
      <c r="Q1408" s="55"/>
      <c r="Y1408" s="217"/>
      <c r="Z1408" s="217"/>
      <c r="AA1408" s="46"/>
      <c r="AB1408" s="17"/>
      <c r="AC1408" s="17"/>
      <c r="AD1408" s="217"/>
      <c r="AE1408" s="217"/>
      <c r="AF1408" s="46"/>
      <c r="AG1408" s="17"/>
      <c r="AH1408" s="17"/>
    </row>
    <row r="1409" spans="1:34" ht="12.75">
      <c r="A1409" s="77"/>
      <c r="B1409" s="51">
        <v>2</v>
      </c>
      <c r="C1409" s="271"/>
      <c r="D1409" s="271"/>
      <c r="E1409" s="271"/>
      <c r="F1409" s="55"/>
      <c r="G1409" s="56"/>
      <c r="H1409" s="55"/>
      <c r="M1409" s="4"/>
      <c r="O1409" s="55"/>
      <c r="P1409" s="56"/>
      <c r="Q1409" s="55"/>
      <c r="Y1409" s="217"/>
      <c r="Z1409" s="217"/>
      <c r="AA1409" s="46"/>
      <c r="AB1409" s="17"/>
      <c r="AC1409" s="17"/>
      <c r="AD1409" s="217"/>
      <c r="AE1409" s="217"/>
      <c r="AF1409" s="46"/>
      <c r="AG1409" s="17"/>
      <c r="AH1409" s="17"/>
    </row>
    <row r="1410" spans="1:34" ht="12.75">
      <c r="A1410" s="77"/>
      <c r="B1410" s="51">
        <v>3</v>
      </c>
      <c r="C1410" s="271"/>
      <c r="D1410" s="271"/>
      <c r="E1410" s="271"/>
      <c r="F1410" s="55"/>
      <c r="G1410" s="56"/>
      <c r="H1410" s="55"/>
      <c r="M1410" s="4"/>
      <c r="O1410" s="55"/>
      <c r="P1410" s="56"/>
      <c r="Q1410" s="55"/>
      <c r="Y1410" s="217"/>
      <c r="Z1410" s="217"/>
      <c r="AA1410" s="46"/>
      <c r="AB1410" s="17"/>
      <c r="AC1410" s="17"/>
      <c r="AD1410" s="217"/>
      <c r="AE1410" s="217"/>
      <c r="AF1410" s="46"/>
      <c r="AG1410" s="17"/>
      <c r="AH1410" s="17"/>
    </row>
    <row r="1411" spans="1:34" ht="12.75">
      <c r="A1411" s="77" t="s">
        <v>1300</v>
      </c>
      <c r="B1411" s="51"/>
      <c r="C1411" s="271"/>
      <c r="D1411" s="271"/>
      <c r="E1411" s="271"/>
      <c r="F1411" s="55"/>
      <c r="G1411" s="56"/>
      <c r="H1411" s="55"/>
      <c r="M1411" s="4"/>
      <c r="O1411" s="55"/>
      <c r="P1411" s="56"/>
      <c r="Q1411" s="55"/>
      <c r="Y1411" s="217"/>
      <c r="Z1411" s="217"/>
      <c r="AA1411" s="46"/>
      <c r="AB1411" s="17"/>
      <c r="AC1411" s="17"/>
      <c r="AD1411" s="217"/>
      <c r="AE1411" s="217"/>
      <c r="AF1411" s="46"/>
      <c r="AG1411" s="17"/>
      <c r="AH1411" s="17"/>
    </row>
    <row r="1412" spans="3:34" ht="12.75">
      <c r="C1412" s="1" t="s">
        <v>1303</v>
      </c>
      <c r="G1412" s="57">
        <f>SUM(F1383:F1411)</f>
        <v>17587000</v>
      </c>
      <c r="I1412" s="57">
        <f>SUM(H1383:H1411)</f>
        <v>190500</v>
      </c>
      <c r="M1412" s="4"/>
      <c r="P1412" s="57">
        <f>SUM(O1383:O1411)</f>
        <v>15717000</v>
      </c>
      <c r="R1412" s="57">
        <f>SUM(Q1383:Q1411)</f>
        <v>164500</v>
      </c>
      <c r="Y1412" s="208"/>
      <c r="Z1412" s="208"/>
      <c r="AA1412" s="46"/>
      <c r="AB1412" s="17"/>
      <c r="AC1412" s="17"/>
      <c r="AD1412" s="208"/>
      <c r="AE1412" s="208"/>
      <c r="AF1412" s="46"/>
      <c r="AG1412" s="17"/>
      <c r="AH1412" s="17"/>
    </row>
    <row r="1413" spans="1:34" ht="12.75">
      <c r="A1413" s="8">
        <v>190</v>
      </c>
      <c r="B1413" s="16" t="s">
        <v>1216</v>
      </c>
      <c r="C1413" t="s">
        <v>1304</v>
      </c>
      <c r="F1413" s="6">
        <f>O1413+AD1413+Y1413</f>
        <v>862000</v>
      </c>
      <c r="H1413" s="6">
        <f>Q1413+AE1413+Z1413</f>
        <v>83000</v>
      </c>
      <c r="M1413" s="4"/>
      <c r="O1413" s="6">
        <v>291000</v>
      </c>
      <c r="Q1413" s="6">
        <v>29000</v>
      </c>
      <c r="Y1413" s="208">
        <v>558000</v>
      </c>
      <c r="Z1413" s="208">
        <v>52000</v>
      </c>
      <c r="AA1413" s="46"/>
      <c r="AB1413" s="17"/>
      <c r="AC1413" s="17"/>
      <c r="AD1413" s="208">
        <v>13000</v>
      </c>
      <c r="AE1413" s="208">
        <v>2000</v>
      </c>
      <c r="AF1413" s="46"/>
      <c r="AG1413" s="17"/>
      <c r="AH1413" s="17"/>
    </row>
    <row r="1414" spans="2:34" ht="12.75">
      <c r="B1414" s="16" t="s">
        <v>1310</v>
      </c>
      <c r="C1414" t="s">
        <v>1264</v>
      </c>
      <c r="F1414" s="6">
        <f>O1414+Y1414</f>
        <v>9563000</v>
      </c>
      <c r="H1414" s="6">
        <f>Q1414+Z1414</f>
        <v>839000</v>
      </c>
      <c r="M1414" s="4"/>
      <c r="O1414" s="6">
        <v>1637000</v>
      </c>
      <c r="Q1414" s="6">
        <v>154000</v>
      </c>
      <c r="Y1414" s="208">
        <v>7926000</v>
      </c>
      <c r="Z1414" s="208">
        <v>685000</v>
      </c>
      <c r="AA1414" s="46"/>
      <c r="AB1414" s="17"/>
      <c r="AC1414" s="17"/>
      <c r="AD1414" s="208"/>
      <c r="AE1414" s="208"/>
      <c r="AF1414" s="46"/>
      <c r="AG1414" s="17"/>
      <c r="AH1414" s="17"/>
    </row>
    <row r="1415" spans="2:34" ht="12.75">
      <c r="B1415" s="16" t="s">
        <v>1217</v>
      </c>
      <c r="C1415" t="s">
        <v>1198</v>
      </c>
      <c r="F1415" s="6">
        <f>O1415+AD1415</f>
        <v>155000</v>
      </c>
      <c r="H1415" s="6">
        <f>Q1415+AE1415</f>
        <v>6600</v>
      </c>
      <c r="M1415" s="4"/>
      <c r="O1415" s="6">
        <v>129000</v>
      </c>
      <c r="Q1415" s="6">
        <v>5600</v>
      </c>
      <c r="Y1415" s="208"/>
      <c r="Z1415" s="208"/>
      <c r="AA1415" s="46"/>
      <c r="AB1415" s="17"/>
      <c r="AC1415" s="17"/>
      <c r="AD1415" s="208">
        <v>26000</v>
      </c>
      <c r="AE1415" s="208">
        <v>1000</v>
      </c>
      <c r="AF1415" s="46"/>
      <c r="AG1415" s="17"/>
      <c r="AH1415" s="17"/>
    </row>
    <row r="1416" spans="1:34" ht="12.75">
      <c r="A1416" s="8">
        <v>191</v>
      </c>
      <c r="C1416" t="s">
        <v>1265</v>
      </c>
      <c r="F1416" s="6">
        <f>O1416+Y1416</f>
        <v>29031000</v>
      </c>
      <c r="H1416" s="6">
        <f>Q1416+Z1416</f>
        <v>2609000</v>
      </c>
      <c r="M1416" s="4"/>
      <c r="O1416" s="6">
        <v>2651000</v>
      </c>
      <c r="Q1416" s="6">
        <v>244000</v>
      </c>
      <c r="Y1416" s="208">
        <v>26380000</v>
      </c>
      <c r="Z1416" s="208">
        <v>2365000</v>
      </c>
      <c r="AA1416" s="46"/>
      <c r="AB1416" s="17"/>
      <c r="AC1416" s="17"/>
      <c r="AD1416" s="208"/>
      <c r="AE1416" s="208"/>
      <c r="AF1416" s="46"/>
      <c r="AG1416" s="17"/>
      <c r="AH1416" s="17"/>
    </row>
    <row r="1417" spans="1:34" ht="12.75">
      <c r="A1417" s="71"/>
      <c r="B1417" s="53" t="s">
        <v>1311</v>
      </c>
      <c r="C1417" s="54"/>
      <c r="D1417" s="54" t="s">
        <v>1305</v>
      </c>
      <c r="E1417" s="54"/>
      <c r="F1417" s="55"/>
      <c r="G1417" s="56"/>
      <c r="H1417" s="55"/>
      <c r="M1417" s="4"/>
      <c r="O1417" s="55"/>
      <c r="P1417" s="56"/>
      <c r="Q1417" s="55"/>
      <c r="Y1417" s="217"/>
      <c r="Z1417" s="217"/>
      <c r="AA1417" s="46"/>
      <c r="AB1417" s="17"/>
      <c r="AC1417" s="17"/>
      <c r="AD1417" s="23"/>
      <c r="AE1417" s="217"/>
      <c r="AF1417" s="46"/>
      <c r="AG1417" s="17"/>
      <c r="AH1417" s="17"/>
    </row>
    <row r="1418" spans="2:34" ht="12.75">
      <c r="B1418" s="16" t="s">
        <v>1959</v>
      </c>
      <c r="C1418" t="s">
        <v>1306</v>
      </c>
      <c r="F1418" s="6">
        <v>1000</v>
      </c>
      <c r="H1418" s="198">
        <v>0</v>
      </c>
      <c r="M1418" s="4"/>
      <c r="O1418" s="6">
        <v>1000</v>
      </c>
      <c r="Q1418" s="198">
        <v>0</v>
      </c>
      <c r="Y1418" s="208"/>
      <c r="Z1418" s="208"/>
      <c r="AA1418" s="46"/>
      <c r="AB1418" s="17"/>
      <c r="AC1418" s="17"/>
      <c r="AD1418" s="23"/>
      <c r="AE1418" s="208"/>
      <c r="AF1418" s="46"/>
      <c r="AG1418" s="17"/>
      <c r="AH1418" s="17"/>
    </row>
    <row r="1419" spans="3:34" ht="12.75">
      <c r="C1419" t="s">
        <v>1307</v>
      </c>
      <c r="M1419" s="4"/>
      <c r="Y1419" s="208"/>
      <c r="Z1419" s="208"/>
      <c r="AA1419" s="46"/>
      <c r="AB1419" s="17"/>
      <c r="AC1419" s="17"/>
      <c r="AD1419" s="23"/>
      <c r="AE1419" s="208"/>
      <c r="AF1419" s="46"/>
      <c r="AG1419" s="17"/>
      <c r="AH1419" s="17"/>
    </row>
    <row r="1420" spans="1:34" ht="12.75">
      <c r="A1420" s="8">
        <v>192</v>
      </c>
      <c r="B1420" s="16" t="s">
        <v>1266</v>
      </c>
      <c r="D1420" t="s">
        <v>1269</v>
      </c>
      <c r="F1420" s="6">
        <v>294000</v>
      </c>
      <c r="H1420" s="6">
        <v>3400</v>
      </c>
      <c r="M1420" s="4"/>
      <c r="O1420" s="6">
        <v>294000</v>
      </c>
      <c r="Q1420" s="6">
        <v>3400</v>
      </c>
      <c r="Y1420" s="208"/>
      <c r="Z1420" s="208"/>
      <c r="AA1420" s="46"/>
      <c r="AB1420" s="17"/>
      <c r="AC1420" s="17"/>
      <c r="AD1420" s="23"/>
      <c r="AE1420" s="208"/>
      <c r="AF1420" s="46"/>
      <c r="AG1420" s="17"/>
      <c r="AH1420" s="17"/>
    </row>
    <row r="1421" spans="1:34" ht="12.75">
      <c r="A1421" s="71"/>
      <c r="B1421" s="53" t="s">
        <v>1312</v>
      </c>
      <c r="C1421" s="54"/>
      <c r="D1421" s="54"/>
      <c r="E1421" s="54" t="s">
        <v>33</v>
      </c>
      <c r="F1421" s="55"/>
      <c r="G1421" s="56"/>
      <c r="H1421" s="55"/>
      <c r="M1421" s="4"/>
      <c r="O1421" s="55"/>
      <c r="P1421" s="56"/>
      <c r="Q1421" s="55"/>
      <c r="Y1421" s="217"/>
      <c r="Z1421" s="217"/>
      <c r="AA1421" s="46"/>
      <c r="AB1421" s="17"/>
      <c r="AC1421" s="17"/>
      <c r="AD1421" s="23"/>
      <c r="AE1421" s="217"/>
      <c r="AF1421" s="46"/>
      <c r="AG1421" s="17"/>
      <c r="AH1421" s="17"/>
    </row>
    <row r="1422" spans="1:34" ht="12.75">
      <c r="A1422" s="71"/>
      <c r="B1422" s="53" t="s">
        <v>1311</v>
      </c>
      <c r="C1422" s="54"/>
      <c r="D1422" s="54"/>
      <c r="E1422" s="54" t="s">
        <v>1308</v>
      </c>
      <c r="F1422" s="55"/>
      <c r="G1422" s="56"/>
      <c r="H1422" s="55"/>
      <c r="M1422" s="4"/>
      <c r="O1422" s="55"/>
      <c r="P1422" s="56"/>
      <c r="Q1422" s="55"/>
      <c r="Y1422" s="217"/>
      <c r="Z1422" s="217"/>
      <c r="AA1422" s="46"/>
      <c r="AB1422" s="17"/>
      <c r="AC1422" s="17"/>
      <c r="AD1422" s="23"/>
      <c r="AE1422" s="217"/>
      <c r="AF1422" s="46"/>
      <c r="AG1422" s="17"/>
      <c r="AH1422" s="17"/>
    </row>
    <row r="1423" spans="1:34" ht="12.75">
      <c r="A1423" s="71"/>
      <c r="B1423" s="53" t="s">
        <v>1313</v>
      </c>
      <c r="C1423" s="54"/>
      <c r="D1423" s="54"/>
      <c r="E1423" s="54" t="s">
        <v>1309</v>
      </c>
      <c r="F1423" s="55"/>
      <c r="G1423" s="56"/>
      <c r="H1423" s="55"/>
      <c r="M1423" s="4"/>
      <c r="O1423" s="55"/>
      <c r="P1423" s="56"/>
      <c r="Q1423" s="55"/>
      <c r="Y1423" s="217"/>
      <c r="Z1423" s="217"/>
      <c r="AA1423" s="46"/>
      <c r="AB1423" s="17"/>
      <c r="AC1423" s="17"/>
      <c r="AD1423" s="23"/>
      <c r="AE1423" s="217"/>
      <c r="AF1423" s="46"/>
      <c r="AG1423" s="17"/>
      <c r="AH1423" s="17"/>
    </row>
    <row r="1424" spans="2:34" ht="12.75">
      <c r="B1424" s="16" t="s">
        <v>1267</v>
      </c>
      <c r="D1424" t="s">
        <v>1270</v>
      </c>
      <c r="F1424" s="6">
        <v>573000</v>
      </c>
      <c r="H1424" s="6">
        <v>7800</v>
      </c>
      <c r="M1424" s="4"/>
      <c r="O1424" s="6">
        <v>573000</v>
      </c>
      <c r="Q1424" s="6">
        <v>7800</v>
      </c>
      <c r="Y1424" s="208"/>
      <c r="Z1424" s="208"/>
      <c r="AA1424" s="46"/>
      <c r="AB1424" s="17"/>
      <c r="AC1424" s="17"/>
      <c r="AD1424" s="23"/>
      <c r="AE1424" s="208"/>
      <c r="AF1424" s="46"/>
      <c r="AG1424" s="17"/>
      <c r="AH1424" s="17"/>
    </row>
    <row r="1425" spans="1:34" ht="12.75">
      <c r="A1425" s="71"/>
      <c r="B1425" s="53" t="s">
        <v>1312</v>
      </c>
      <c r="C1425" s="54"/>
      <c r="D1425" s="54"/>
      <c r="E1425" s="54" t="s">
        <v>33</v>
      </c>
      <c r="F1425" s="55"/>
      <c r="G1425" s="56"/>
      <c r="H1425" s="55"/>
      <c r="M1425" s="4"/>
      <c r="O1425" s="55"/>
      <c r="P1425" s="56"/>
      <c r="Q1425" s="55"/>
      <c r="Y1425" s="217"/>
      <c r="Z1425" s="217"/>
      <c r="AA1425" s="46"/>
      <c r="AB1425" s="17"/>
      <c r="AC1425" s="17"/>
      <c r="AD1425" s="23"/>
      <c r="AE1425" s="217"/>
      <c r="AF1425" s="46"/>
      <c r="AG1425" s="17"/>
      <c r="AH1425" s="17"/>
    </row>
    <row r="1426" spans="1:34" ht="12.75">
      <c r="A1426" s="71"/>
      <c r="B1426" s="53" t="s">
        <v>1311</v>
      </c>
      <c r="C1426" s="54"/>
      <c r="D1426" s="54"/>
      <c r="E1426" s="54" t="s">
        <v>1308</v>
      </c>
      <c r="F1426" s="55"/>
      <c r="G1426" s="56"/>
      <c r="H1426" s="55"/>
      <c r="M1426" s="4"/>
      <c r="O1426" s="55"/>
      <c r="P1426" s="56"/>
      <c r="Q1426" s="55"/>
      <c r="Y1426" s="217"/>
      <c r="Z1426" s="217"/>
      <c r="AA1426" s="46"/>
      <c r="AB1426" s="17"/>
      <c r="AC1426" s="17"/>
      <c r="AD1426" s="23"/>
      <c r="AE1426" s="217"/>
      <c r="AF1426" s="46"/>
      <c r="AG1426" s="17"/>
      <c r="AH1426" s="17"/>
    </row>
    <row r="1427" spans="1:34" ht="12.75">
      <c r="A1427" s="71"/>
      <c r="B1427" s="53" t="s">
        <v>1313</v>
      </c>
      <c r="C1427" s="54"/>
      <c r="D1427" s="54"/>
      <c r="E1427" s="54" t="s">
        <v>1309</v>
      </c>
      <c r="F1427" s="55"/>
      <c r="G1427" s="56"/>
      <c r="H1427" s="55"/>
      <c r="M1427" s="4"/>
      <c r="O1427" s="55"/>
      <c r="P1427" s="56"/>
      <c r="Q1427" s="55"/>
      <c r="Y1427" s="217"/>
      <c r="Z1427" s="217"/>
      <c r="AA1427" s="46"/>
      <c r="AB1427" s="17"/>
      <c r="AC1427" s="17"/>
      <c r="AD1427" s="23"/>
      <c r="AE1427" s="217"/>
      <c r="AF1427" s="46"/>
      <c r="AG1427" s="17"/>
      <c r="AH1427" s="17"/>
    </row>
    <row r="1428" spans="2:34" ht="12.75">
      <c r="B1428" s="16" t="s">
        <v>1268</v>
      </c>
      <c r="D1428" t="s">
        <v>1271</v>
      </c>
      <c r="F1428" s="6">
        <v>21000</v>
      </c>
      <c r="H1428" s="6">
        <v>500</v>
      </c>
      <c r="M1428" s="4"/>
      <c r="O1428" s="6">
        <v>21000</v>
      </c>
      <c r="Q1428" s="6">
        <v>500</v>
      </c>
      <c r="Y1428" s="208"/>
      <c r="Z1428" s="208"/>
      <c r="AA1428" s="46"/>
      <c r="AB1428" s="17"/>
      <c r="AC1428" s="17"/>
      <c r="AD1428" s="23"/>
      <c r="AE1428" s="208"/>
      <c r="AF1428" s="46"/>
      <c r="AG1428" s="17"/>
      <c r="AH1428" s="17"/>
    </row>
    <row r="1429" spans="1:34" ht="12.75">
      <c r="A1429" s="71"/>
      <c r="B1429" s="53" t="s">
        <v>1312</v>
      </c>
      <c r="C1429" s="54"/>
      <c r="D1429" s="54"/>
      <c r="E1429" s="54" t="s">
        <v>33</v>
      </c>
      <c r="F1429" s="55"/>
      <c r="G1429" s="56"/>
      <c r="H1429" s="55"/>
      <c r="M1429" s="4"/>
      <c r="O1429" s="55"/>
      <c r="P1429" s="56"/>
      <c r="Q1429" s="55"/>
      <c r="Y1429" s="217"/>
      <c r="Z1429" s="217"/>
      <c r="AA1429" s="46"/>
      <c r="AB1429" s="17"/>
      <c r="AC1429" s="17"/>
      <c r="AD1429" s="23"/>
      <c r="AE1429" s="217"/>
      <c r="AF1429" s="46"/>
      <c r="AG1429" s="17"/>
      <c r="AH1429" s="17"/>
    </row>
    <row r="1430" spans="1:34" ht="12.75">
      <c r="A1430" s="71"/>
      <c r="B1430" s="53" t="s">
        <v>1311</v>
      </c>
      <c r="C1430" s="54"/>
      <c r="D1430" s="54"/>
      <c r="E1430" s="54" t="s">
        <v>1308</v>
      </c>
      <c r="F1430" s="55"/>
      <c r="G1430" s="56"/>
      <c r="H1430" s="55"/>
      <c r="M1430" s="4"/>
      <c r="O1430" s="55"/>
      <c r="P1430" s="56"/>
      <c r="Q1430" s="55"/>
      <c r="Y1430" s="217"/>
      <c r="Z1430" s="217"/>
      <c r="AA1430" s="46"/>
      <c r="AB1430" s="17"/>
      <c r="AC1430" s="17"/>
      <c r="AD1430" s="23"/>
      <c r="AE1430" s="217"/>
      <c r="AF1430" s="46"/>
      <c r="AG1430" s="17"/>
      <c r="AH1430" s="17"/>
    </row>
    <row r="1431" spans="1:34" ht="12.75">
      <c r="A1431" s="71"/>
      <c r="B1431" s="53" t="s">
        <v>1313</v>
      </c>
      <c r="C1431" s="54"/>
      <c r="D1431" s="54"/>
      <c r="E1431" s="54" t="s">
        <v>1309</v>
      </c>
      <c r="F1431" s="55"/>
      <c r="G1431" s="56"/>
      <c r="H1431" s="55"/>
      <c r="M1431" s="4"/>
      <c r="O1431" s="55"/>
      <c r="P1431" s="56"/>
      <c r="Q1431" s="55"/>
      <c r="Y1431" s="217"/>
      <c r="Z1431" s="217"/>
      <c r="AA1431" s="46"/>
      <c r="AB1431" s="17"/>
      <c r="AC1431" s="17"/>
      <c r="AD1431" s="23"/>
      <c r="AE1431" s="217"/>
      <c r="AF1431" s="46"/>
      <c r="AG1431" s="17"/>
      <c r="AH1431" s="17"/>
    </row>
    <row r="1432" spans="1:34" ht="12.75">
      <c r="A1432" s="8">
        <v>193</v>
      </c>
      <c r="B1432" s="16" t="s">
        <v>1272</v>
      </c>
      <c r="C1432" t="s">
        <v>1282</v>
      </c>
      <c r="F1432" s="6">
        <v>1585000</v>
      </c>
      <c r="H1432" s="6">
        <v>35000</v>
      </c>
      <c r="M1432" s="4"/>
      <c r="O1432" s="6">
        <v>1585000</v>
      </c>
      <c r="Q1432" s="6">
        <v>35000</v>
      </c>
      <c r="Y1432" s="208"/>
      <c r="Z1432" s="208"/>
      <c r="AA1432" s="46"/>
      <c r="AB1432" s="17"/>
      <c r="AC1432" s="17"/>
      <c r="AD1432" s="23"/>
      <c r="AE1432" s="208"/>
      <c r="AF1432" s="46"/>
      <c r="AG1432" s="17"/>
      <c r="AH1432" s="17"/>
    </row>
    <row r="1433" spans="1:34" ht="12.75">
      <c r="A1433" s="71"/>
      <c r="B1433" s="53" t="s">
        <v>1312</v>
      </c>
      <c r="C1433" s="54"/>
      <c r="D1433" s="54" t="s">
        <v>1315</v>
      </c>
      <c r="E1433" s="54"/>
      <c r="F1433" s="55"/>
      <c r="G1433" s="56"/>
      <c r="H1433" s="55"/>
      <c r="M1433" s="4"/>
      <c r="O1433" s="55"/>
      <c r="P1433" s="56"/>
      <c r="Q1433" s="55"/>
      <c r="Y1433" s="217"/>
      <c r="Z1433" s="217"/>
      <c r="AA1433" s="46"/>
      <c r="AB1433" s="17"/>
      <c r="AC1433" s="17"/>
      <c r="AD1433" s="23"/>
      <c r="AE1433" s="217"/>
      <c r="AF1433" s="46"/>
      <c r="AG1433" s="17"/>
      <c r="AH1433" s="17"/>
    </row>
    <row r="1434" spans="1:34" ht="12.75">
      <c r="A1434" s="71"/>
      <c r="B1434" s="53" t="s">
        <v>1311</v>
      </c>
      <c r="C1434" s="54"/>
      <c r="D1434" s="54" t="s">
        <v>1305</v>
      </c>
      <c r="E1434" s="54"/>
      <c r="F1434" s="55"/>
      <c r="G1434" s="56"/>
      <c r="H1434" s="55"/>
      <c r="M1434" s="4"/>
      <c r="O1434" s="55"/>
      <c r="P1434" s="56"/>
      <c r="Q1434" s="55"/>
      <c r="Y1434" s="217"/>
      <c r="Z1434" s="217"/>
      <c r="AA1434" s="46"/>
      <c r="AB1434" s="17"/>
      <c r="AC1434" s="17"/>
      <c r="AD1434" s="23"/>
      <c r="AE1434" s="217"/>
      <c r="AF1434" s="46"/>
      <c r="AG1434" s="17"/>
      <c r="AH1434" s="17"/>
    </row>
    <row r="1435" spans="1:34" ht="12.75">
      <c r="A1435" s="71"/>
      <c r="B1435" s="53" t="s">
        <v>1313</v>
      </c>
      <c r="C1435" s="54"/>
      <c r="D1435" s="54" t="s">
        <v>1314</v>
      </c>
      <c r="E1435" s="54"/>
      <c r="F1435" s="55"/>
      <c r="G1435" s="56"/>
      <c r="H1435" s="55"/>
      <c r="M1435" s="4"/>
      <c r="O1435" s="55"/>
      <c r="P1435" s="56"/>
      <c r="Q1435" s="55"/>
      <c r="Y1435" s="217"/>
      <c r="Z1435" s="217"/>
      <c r="AA1435" s="46"/>
      <c r="AB1435" s="17"/>
      <c r="AC1435" s="17"/>
      <c r="AD1435" s="23"/>
      <c r="AE1435" s="217"/>
      <c r="AF1435" s="46"/>
      <c r="AG1435" s="17"/>
      <c r="AH1435" s="17"/>
    </row>
    <row r="1436" spans="2:34" ht="12.75">
      <c r="B1436" s="16" t="s">
        <v>1273</v>
      </c>
      <c r="C1436" t="s">
        <v>1283</v>
      </c>
      <c r="F1436" s="6">
        <v>49000</v>
      </c>
      <c r="H1436" s="6">
        <v>200</v>
      </c>
      <c r="M1436" s="4"/>
      <c r="O1436" s="6">
        <v>49000</v>
      </c>
      <c r="Q1436" s="6">
        <v>200</v>
      </c>
      <c r="Y1436" s="208"/>
      <c r="Z1436" s="208"/>
      <c r="AA1436" s="46"/>
      <c r="AB1436" s="17"/>
      <c r="AC1436" s="17"/>
      <c r="AD1436" s="23"/>
      <c r="AE1436" s="208"/>
      <c r="AF1436" s="46"/>
      <c r="AG1436" s="17"/>
      <c r="AH1436" s="17"/>
    </row>
    <row r="1437" spans="1:34" ht="12.75">
      <c r="A1437" s="71"/>
      <c r="B1437" s="53" t="s">
        <v>1312</v>
      </c>
      <c r="C1437" s="54"/>
      <c r="D1437" s="54" t="s">
        <v>1315</v>
      </c>
      <c r="E1437" s="54"/>
      <c r="F1437" s="55"/>
      <c r="G1437" s="56"/>
      <c r="H1437" s="55"/>
      <c r="M1437" s="4"/>
      <c r="O1437" s="55"/>
      <c r="P1437" s="56"/>
      <c r="Q1437" s="55"/>
      <c r="Y1437" s="217"/>
      <c r="Z1437" s="217"/>
      <c r="AA1437" s="46"/>
      <c r="AB1437" s="17"/>
      <c r="AC1437" s="17"/>
      <c r="AD1437" s="23"/>
      <c r="AE1437" s="217"/>
      <c r="AF1437" s="46"/>
      <c r="AG1437" s="17"/>
      <c r="AH1437" s="17"/>
    </row>
    <row r="1438" spans="1:34" ht="12.75">
      <c r="A1438" s="71"/>
      <c r="B1438" s="53" t="s">
        <v>1313</v>
      </c>
      <c r="C1438" s="54"/>
      <c r="D1438" s="54" t="s">
        <v>1314</v>
      </c>
      <c r="E1438" s="54"/>
      <c r="F1438" s="55"/>
      <c r="G1438" s="56"/>
      <c r="H1438" s="55"/>
      <c r="M1438" s="4"/>
      <c r="O1438" s="55"/>
      <c r="P1438" s="56"/>
      <c r="Q1438" s="55"/>
      <c r="Y1438" s="217"/>
      <c r="Z1438" s="217"/>
      <c r="AA1438" s="46"/>
      <c r="AB1438" s="17"/>
      <c r="AC1438" s="17"/>
      <c r="AD1438" s="23"/>
      <c r="AE1438" s="217"/>
      <c r="AF1438" s="46"/>
      <c r="AG1438" s="17"/>
      <c r="AH1438" s="17"/>
    </row>
    <row r="1439" spans="1:34" ht="12.75">
      <c r="A1439" s="8">
        <v>194</v>
      </c>
      <c r="B1439" s="16" t="s">
        <v>1276</v>
      </c>
      <c r="C1439" t="s">
        <v>1316</v>
      </c>
      <c r="F1439" s="6">
        <v>492000</v>
      </c>
      <c r="H1439" s="6">
        <v>17000</v>
      </c>
      <c r="M1439" s="4"/>
      <c r="O1439" s="6">
        <v>492000</v>
      </c>
      <c r="Q1439" s="6">
        <v>17000</v>
      </c>
      <c r="Y1439" s="208"/>
      <c r="Z1439" s="208"/>
      <c r="AA1439" s="46"/>
      <c r="AB1439" s="17"/>
      <c r="AC1439" s="17"/>
      <c r="AD1439" s="23"/>
      <c r="AE1439" s="208"/>
      <c r="AF1439" s="46"/>
      <c r="AG1439" s="17"/>
      <c r="AH1439" s="17"/>
    </row>
    <row r="1440" spans="1:34" ht="12.75">
      <c r="A1440" s="71"/>
      <c r="B1440" s="51" t="s">
        <v>1311</v>
      </c>
      <c r="C1440" s="92"/>
      <c r="D1440" s="92" t="s">
        <v>2240</v>
      </c>
      <c r="E1440" s="54"/>
      <c r="F1440" s="55"/>
      <c r="G1440" s="56"/>
      <c r="H1440" s="55"/>
      <c r="M1440" s="4"/>
      <c r="O1440" s="55"/>
      <c r="P1440" s="56"/>
      <c r="Q1440" s="55"/>
      <c r="Y1440" s="217"/>
      <c r="Z1440" s="217"/>
      <c r="AA1440" s="46"/>
      <c r="AB1440" s="17"/>
      <c r="AC1440" s="17"/>
      <c r="AD1440" s="23"/>
      <c r="AE1440" s="217"/>
      <c r="AF1440" s="46"/>
      <c r="AG1440" s="17"/>
      <c r="AH1440" s="17"/>
    </row>
    <row r="1441" spans="2:34" ht="12.75">
      <c r="B1441" s="16" t="s">
        <v>1275</v>
      </c>
      <c r="C1441" t="s">
        <v>1317</v>
      </c>
      <c r="F1441" s="6">
        <v>681000</v>
      </c>
      <c r="H1441" s="6">
        <v>17000</v>
      </c>
      <c r="M1441" s="4"/>
      <c r="O1441" s="6">
        <v>681000</v>
      </c>
      <c r="Q1441" s="6">
        <v>17000</v>
      </c>
      <c r="Y1441" s="208"/>
      <c r="Z1441" s="208"/>
      <c r="AA1441" s="46"/>
      <c r="AB1441" s="17"/>
      <c r="AC1441" s="17"/>
      <c r="AD1441" s="23"/>
      <c r="AE1441" s="208"/>
      <c r="AF1441" s="46"/>
      <c r="AG1441" s="17"/>
      <c r="AH1441" s="17"/>
    </row>
    <row r="1442" spans="1:34" ht="12.75">
      <c r="A1442" s="71"/>
      <c r="B1442" s="53" t="s">
        <v>1311</v>
      </c>
      <c r="C1442" s="54"/>
      <c r="D1442" s="54" t="s">
        <v>1318</v>
      </c>
      <c r="E1442" s="54"/>
      <c r="F1442" s="55"/>
      <c r="G1442" s="56"/>
      <c r="H1442" s="55"/>
      <c r="M1442" s="4"/>
      <c r="O1442" s="55"/>
      <c r="P1442" s="56"/>
      <c r="Q1442" s="55"/>
      <c r="Y1442" s="217"/>
      <c r="Z1442" s="217"/>
      <c r="AA1442" s="46"/>
      <c r="AB1442" s="17"/>
      <c r="AC1442" s="17"/>
      <c r="AD1442" s="23"/>
      <c r="AE1442" s="217"/>
      <c r="AF1442" s="46"/>
      <c r="AG1442" s="17"/>
      <c r="AH1442" s="17"/>
    </row>
    <row r="1443" spans="2:34" ht="12.75">
      <c r="B1443" s="16" t="s">
        <v>1274</v>
      </c>
      <c r="C1443" t="s">
        <v>1284</v>
      </c>
      <c r="F1443" s="6">
        <v>9000</v>
      </c>
      <c r="H1443" s="6">
        <v>800</v>
      </c>
      <c r="M1443" s="4"/>
      <c r="O1443" s="6">
        <v>9000</v>
      </c>
      <c r="Q1443" s="6">
        <v>800</v>
      </c>
      <c r="Y1443" s="208"/>
      <c r="Z1443" s="208"/>
      <c r="AA1443" s="46"/>
      <c r="AB1443" s="17"/>
      <c r="AC1443" s="17"/>
      <c r="AD1443" s="23"/>
      <c r="AE1443" s="208"/>
      <c r="AF1443" s="46"/>
      <c r="AG1443" s="17"/>
      <c r="AH1443" s="17"/>
    </row>
    <row r="1444" spans="1:34" ht="12.75">
      <c r="A1444" s="71"/>
      <c r="B1444" s="53" t="s">
        <v>1312</v>
      </c>
      <c r="C1444" s="54"/>
      <c r="D1444" s="54" t="s">
        <v>1315</v>
      </c>
      <c r="E1444" s="54"/>
      <c r="F1444" s="55"/>
      <c r="G1444" s="56"/>
      <c r="H1444" s="55"/>
      <c r="M1444" s="4"/>
      <c r="O1444" s="55"/>
      <c r="P1444" s="56"/>
      <c r="Q1444" s="55"/>
      <c r="Y1444" s="217"/>
      <c r="Z1444" s="217"/>
      <c r="AA1444" s="46"/>
      <c r="AB1444" s="17"/>
      <c r="AC1444" s="17"/>
      <c r="AD1444" s="23"/>
      <c r="AE1444" s="217"/>
      <c r="AF1444" s="46"/>
      <c r="AG1444" s="17"/>
      <c r="AH1444" s="17"/>
    </row>
    <row r="1445" spans="1:34" ht="12.75">
      <c r="A1445" s="71"/>
      <c r="B1445" s="53" t="s">
        <v>1311</v>
      </c>
      <c r="C1445" s="54"/>
      <c r="D1445" s="54" t="s">
        <v>1319</v>
      </c>
      <c r="E1445" s="54"/>
      <c r="F1445" s="55"/>
      <c r="G1445" s="56"/>
      <c r="H1445" s="55"/>
      <c r="M1445" s="4"/>
      <c r="O1445" s="55"/>
      <c r="P1445" s="56"/>
      <c r="Q1445" s="55"/>
      <c r="Y1445" s="217"/>
      <c r="Z1445" s="217"/>
      <c r="AA1445" s="46"/>
      <c r="AB1445" s="17"/>
      <c r="AC1445" s="17"/>
      <c r="AD1445" s="23"/>
      <c r="AE1445" s="217"/>
      <c r="AF1445" s="46"/>
      <c r="AG1445" s="17"/>
      <c r="AH1445" s="17"/>
    </row>
    <row r="1446" spans="1:34" ht="12.75">
      <c r="A1446" s="71"/>
      <c r="B1446" s="53" t="s">
        <v>1313</v>
      </c>
      <c r="C1446" s="54"/>
      <c r="D1446" s="54" t="s">
        <v>1320</v>
      </c>
      <c r="E1446" s="54"/>
      <c r="F1446" s="55"/>
      <c r="G1446" s="56"/>
      <c r="H1446" s="55"/>
      <c r="M1446" s="4"/>
      <c r="O1446" s="55"/>
      <c r="P1446" s="56"/>
      <c r="Q1446" s="55"/>
      <c r="Y1446" s="217"/>
      <c r="Z1446" s="217"/>
      <c r="AA1446" s="46"/>
      <c r="AB1446" s="17"/>
      <c r="AC1446" s="17"/>
      <c r="AD1446" s="23"/>
      <c r="AE1446" s="217"/>
      <c r="AF1446" s="46"/>
      <c r="AG1446" s="17"/>
      <c r="AH1446" s="17"/>
    </row>
    <row r="1447" spans="2:34" ht="12.75">
      <c r="B1447" s="16" t="s">
        <v>824</v>
      </c>
      <c r="C1447" t="s">
        <v>1321</v>
      </c>
      <c r="F1447" s="6">
        <v>257000</v>
      </c>
      <c r="H1447" s="6">
        <v>5100</v>
      </c>
      <c r="M1447" s="4"/>
      <c r="O1447" s="6">
        <v>257000</v>
      </c>
      <c r="Q1447" s="6">
        <v>5100</v>
      </c>
      <c r="Y1447" s="208"/>
      <c r="Z1447" s="208"/>
      <c r="AA1447" s="46"/>
      <c r="AB1447" s="17"/>
      <c r="AC1447" s="17"/>
      <c r="AD1447" s="23"/>
      <c r="AE1447" s="208"/>
      <c r="AF1447" s="46"/>
      <c r="AG1447" s="17"/>
      <c r="AH1447" s="17"/>
    </row>
    <row r="1448" spans="2:34" ht="12.75">
      <c r="B1448" s="16" t="s">
        <v>825</v>
      </c>
      <c r="C1448" t="s">
        <v>1322</v>
      </c>
      <c r="F1448" s="6">
        <v>31000</v>
      </c>
      <c r="H1448" s="6">
        <v>500</v>
      </c>
      <c r="M1448" s="4"/>
      <c r="O1448" s="6">
        <v>31000</v>
      </c>
      <c r="Q1448" s="6">
        <v>500</v>
      </c>
      <c r="Y1448" s="208"/>
      <c r="Z1448" s="208"/>
      <c r="AA1448" s="46"/>
      <c r="AB1448" s="17"/>
      <c r="AC1448" s="17"/>
      <c r="AD1448" s="23"/>
      <c r="AE1448" s="208"/>
      <c r="AF1448" s="46"/>
      <c r="AG1448" s="17"/>
      <c r="AH1448" s="17"/>
    </row>
    <row r="1449" spans="2:34" ht="12.75">
      <c r="B1449" s="16" t="s">
        <v>1277</v>
      </c>
      <c r="C1449" t="s">
        <v>1285</v>
      </c>
      <c r="F1449" s="6">
        <v>97000</v>
      </c>
      <c r="H1449" s="6">
        <v>2000</v>
      </c>
      <c r="M1449" s="4"/>
      <c r="O1449" s="6">
        <v>97000</v>
      </c>
      <c r="Q1449" s="6">
        <v>2000</v>
      </c>
      <c r="Y1449" s="208"/>
      <c r="Z1449" s="208"/>
      <c r="AA1449" s="46"/>
      <c r="AB1449" s="17"/>
      <c r="AC1449" s="17"/>
      <c r="AD1449" s="23"/>
      <c r="AE1449" s="208"/>
      <c r="AF1449" s="46"/>
      <c r="AG1449" s="17"/>
      <c r="AH1449" s="17"/>
    </row>
    <row r="1450" spans="1:34" ht="12.75">
      <c r="A1450" s="71"/>
      <c r="B1450" s="53" t="s">
        <v>1311</v>
      </c>
      <c r="C1450" s="54"/>
      <c r="D1450" s="54" t="s">
        <v>1323</v>
      </c>
      <c r="E1450" s="54"/>
      <c r="F1450" s="55"/>
      <c r="G1450" s="56"/>
      <c r="H1450" s="55"/>
      <c r="M1450" s="4"/>
      <c r="O1450" s="55"/>
      <c r="P1450" s="56"/>
      <c r="Q1450" s="55"/>
      <c r="Y1450" s="217"/>
      <c r="Z1450" s="217"/>
      <c r="AA1450" s="46"/>
      <c r="AB1450" s="17"/>
      <c r="AC1450" s="17"/>
      <c r="AD1450" s="23"/>
      <c r="AE1450" s="217"/>
      <c r="AF1450" s="46"/>
      <c r="AG1450" s="17"/>
      <c r="AH1450" s="17"/>
    </row>
    <row r="1451" spans="1:34" ht="12.75">
      <c r="A1451" s="71"/>
      <c r="B1451" s="53" t="s">
        <v>1313</v>
      </c>
      <c r="C1451" s="54"/>
      <c r="D1451" s="54" t="s">
        <v>1314</v>
      </c>
      <c r="E1451" s="54"/>
      <c r="F1451" s="55"/>
      <c r="G1451" s="56"/>
      <c r="H1451" s="55"/>
      <c r="M1451" s="4"/>
      <c r="O1451" s="55"/>
      <c r="P1451" s="56"/>
      <c r="Q1451" s="55"/>
      <c r="Y1451" s="217"/>
      <c r="Z1451" s="217"/>
      <c r="AA1451" s="46"/>
      <c r="AB1451" s="17"/>
      <c r="AC1451" s="17"/>
      <c r="AD1451" s="23"/>
      <c r="AE1451" s="217"/>
      <c r="AF1451" s="46"/>
      <c r="AG1451" s="17"/>
      <c r="AH1451" s="17"/>
    </row>
    <row r="1452" spans="2:34" ht="12.75">
      <c r="B1452" s="16" t="s">
        <v>1324</v>
      </c>
      <c r="C1452" t="s">
        <v>1325</v>
      </c>
      <c r="F1452" s="193">
        <v>0</v>
      </c>
      <c r="G1452" s="194"/>
      <c r="H1452" s="193">
        <v>0</v>
      </c>
      <c r="M1452" s="4"/>
      <c r="O1452" s="193">
        <v>0</v>
      </c>
      <c r="P1452" s="194"/>
      <c r="Q1452" s="193">
        <v>0</v>
      </c>
      <c r="Y1452" s="208"/>
      <c r="Z1452" s="208"/>
      <c r="AA1452" s="46"/>
      <c r="AB1452" s="17"/>
      <c r="AC1452" s="17"/>
      <c r="AD1452" s="23"/>
      <c r="AE1452" s="208"/>
      <c r="AF1452" s="46"/>
      <c r="AG1452" s="17"/>
      <c r="AH1452" s="17"/>
    </row>
    <row r="1453" spans="3:34" ht="12.75">
      <c r="C1453" s="1" t="s">
        <v>1286</v>
      </c>
      <c r="G1453" s="57">
        <f>SUM(F1413:F1452)</f>
        <v>43701000</v>
      </c>
      <c r="I1453" s="57">
        <f>SUM(H1413:H1452)</f>
        <v>3626900</v>
      </c>
      <c r="M1453" s="4"/>
      <c r="P1453" s="57">
        <f>SUM(O1413:O1452)</f>
        <v>8798000</v>
      </c>
      <c r="R1453" s="57">
        <f>SUM(Q1413:Q1452)</f>
        <v>521900</v>
      </c>
      <c r="Y1453" s="208"/>
      <c r="Z1453" s="208"/>
      <c r="AA1453" s="46"/>
      <c r="AB1453" s="17"/>
      <c r="AC1453" s="17"/>
      <c r="AD1453" s="23"/>
      <c r="AE1453" s="208"/>
      <c r="AF1453" s="46"/>
      <c r="AG1453" s="17"/>
      <c r="AH1453" s="17"/>
    </row>
    <row r="1454" spans="1:34" ht="12.75">
      <c r="A1454" s="8">
        <v>195</v>
      </c>
      <c r="B1454" s="16" t="s">
        <v>1278</v>
      </c>
      <c r="C1454" t="s">
        <v>1365</v>
      </c>
      <c r="F1454" s="6">
        <v>5781000</v>
      </c>
      <c r="H1454" s="6">
        <v>6700</v>
      </c>
      <c r="M1454" s="4"/>
      <c r="O1454" s="6">
        <v>5781000</v>
      </c>
      <c r="Q1454" s="6">
        <v>6700</v>
      </c>
      <c r="Y1454" s="208"/>
      <c r="Z1454" s="208"/>
      <c r="AA1454" s="46"/>
      <c r="AB1454" s="17"/>
      <c r="AC1454" s="17"/>
      <c r="AD1454" s="23"/>
      <c r="AE1454" s="208"/>
      <c r="AF1454" s="46"/>
      <c r="AG1454" s="17"/>
      <c r="AH1454" s="17"/>
    </row>
    <row r="1455" spans="1:34" ht="12.75">
      <c r="A1455" s="71"/>
      <c r="B1455" s="53" t="s">
        <v>1217</v>
      </c>
      <c r="C1455" s="54" t="s">
        <v>404</v>
      </c>
      <c r="D1455" s="54"/>
      <c r="E1455" s="54"/>
      <c r="F1455" s="55"/>
      <c r="G1455" s="56"/>
      <c r="H1455" s="55"/>
      <c r="M1455" s="4"/>
      <c r="O1455" s="55"/>
      <c r="P1455" s="56"/>
      <c r="Q1455" s="55"/>
      <c r="Y1455" s="217"/>
      <c r="Z1455" s="217"/>
      <c r="AA1455" s="46"/>
      <c r="AB1455" s="17"/>
      <c r="AC1455" s="17"/>
      <c r="AD1455" s="23"/>
      <c r="AE1455" s="217"/>
      <c r="AF1455" s="46"/>
      <c r="AG1455" s="17"/>
      <c r="AH1455" s="17"/>
    </row>
    <row r="1456" spans="1:34" ht="12.75">
      <c r="A1456" s="71"/>
      <c r="B1456" s="53" t="s">
        <v>1311</v>
      </c>
      <c r="C1456" s="54"/>
      <c r="D1456" s="54" t="s">
        <v>1326</v>
      </c>
      <c r="E1456" s="54"/>
      <c r="F1456" s="55"/>
      <c r="G1456" s="56"/>
      <c r="H1456" s="55"/>
      <c r="M1456" s="4"/>
      <c r="O1456" s="55"/>
      <c r="P1456" s="56"/>
      <c r="Q1456" s="55"/>
      <c r="Y1456" s="217"/>
      <c r="Z1456" s="217"/>
      <c r="AA1456" s="46"/>
      <c r="AB1456" s="17"/>
      <c r="AC1456" s="17"/>
      <c r="AD1456" s="23"/>
      <c r="AE1456" s="217"/>
      <c r="AF1456" s="46"/>
      <c r="AG1456" s="17"/>
      <c r="AH1456" s="17"/>
    </row>
    <row r="1457" spans="1:34" ht="12.75">
      <c r="A1457" s="71"/>
      <c r="B1457" s="53" t="s">
        <v>1313</v>
      </c>
      <c r="C1457" s="54"/>
      <c r="D1457" s="54" t="s">
        <v>1320</v>
      </c>
      <c r="E1457" s="54"/>
      <c r="F1457" s="55"/>
      <c r="G1457" s="56"/>
      <c r="H1457" s="55"/>
      <c r="M1457" s="4"/>
      <c r="O1457" s="55"/>
      <c r="P1457" s="56"/>
      <c r="Q1457" s="55"/>
      <c r="Y1457" s="217"/>
      <c r="Z1457" s="217"/>
      <c r="AA1457" s="46"/>
      <c r="AB1457" s="17"/>
      <c r="AC1457" s="17"/>
      <c r="AD1457" s="23"/>
      <c r="AE1457" s="217"/>
      <c r="AF1457" s="46"/>
      <c r="AG1457" s="17"/>
      <c r="AH1457" s="17"/>
    </row>
    <row r="1458" spans="1:34" ht="12.75">
      <c r="A1458" s="8" t="s">
        <v>1279</v>
      </c>
      <c r="C1458" t="s">
        <v>1366</v>
      </c>
      <c r="F1458" s="6">
        <v>14000</v>
      </c>
      <c r="H1458" s="198">
        <v>0</v>
      </c>
      <c r="M1458" s="4"/>
      <c r="O1458" s="6">
        <v>14000</v>
      </c>
      <c r="Q1458" s="198">
        <v>0</v>
      </c>
      <c r="Y1458" s="208"/>
      <c r="Z1458" s="208"/>
      <c r="AA1458" s="46"/>
      <c r="AB1458" s="17"/>
      <c r="AC1458" s="17"/>
      <c r="AD1458" s="23"/>
      <c r="AE1458" s="208"/>
      <c r="AF1458" s="46"/>
      <c r="AG1458" s="17"/>
      <c r="AH1458" s="17"/>
    </row>
    <row r="1459" spans="1:34" ht="12.75">
      <c r="A1459" s="71"/>
      <c r="B1459" s="53" t="s">
        <v>1311</v>
      </c>
      <c r="C1459" s="54"/>
      <c r="D1459" s="54" t="s">
        <v>1305</v>
      </c>
      <c r="E1459" s="54"/>
      <c r="F1459" s="55"/>
      <c r="G1459" s="56"/>
      <c r="H1459" s="55"/>
      <c r="M1459" s="4"/>
      <c r="O1459" s="55"/>
      <c r="P1459" s="56"/>
      <c r="Q1459" s="55"/>
      <c r="Y1459" s="217"/>
      <c r="Z1459" s="217"/>
      <c r="AA1459" s="46"/>
      <c r="AB1459" s="17"/>
      <c r="AC1459" s="17"/>
      <c r="AD1459" s="23"/>
      <c r="AE1459" s="217"/>
      <c r="AF1459" s="46"/>
      <c r="AG1459" s="17"/>
      <c r="AH1459" s="17"/>
    </row>
    <row r="1460" spans="1:34" ht="12.75">
      <c r="A1460" s="71"/>
      <c r="B1460" s="53" t="s">
        <v>1313</v>
      </c>
      <c r="C1460" s="54"/>
      <c r="D1460" s="54" t="s">
        <v>1320</v>
      </c>
      <c r="E1460" s="54"/>
      <c r="F1460" s="55"/>
      <c r="G1460" s="56"/>
      <c r="H1460" s="55"/>
      <c r="M1460" s="4"/>
      <c r="O1460" s="55"/>
      <c r="P1460" s="56"/>
      <c r="Q1460" s="55"/>
      <c r="Y1460" s="217"/>
      <c r="Z1460" s="217"/>
      <c r="AA1460" s="46"/>
      <c r="AB1460" s="17"/>
      <c r="AC1460" s="17"/>
      <c r="AD1460" s="23"/>
      <c r="AE1460" s="217"/>
      <c r="AF1460" s="46"/>
      <c r="AG1460" s="17"/>
      <c r="AH1460" s="17"/>
    </row>
    <row r="1461" spans="1:34" ht="12.75">
      <c r="A1461" s="8">
        <v>197</v>
      </c>
      <c r="B1461" s="16" t="s">
        <v>1280</v>
      </c>
      <c r="C1461" t="s">
        <v>1367</v>
      </c>
      <c r="F1461" s="6">
        <v>1000</v>
      </c>
      <c r="H1461" s="198">
        <v>0</v>
      </c>
      <c r="M1461" s="4"/>
      <c r="O1461" s="6">
        <v>1000</v>
      </c>
      <c r="Q1461" s="198">
        <v>0</v>
      </c>
      <c r="Y1461" s="208"/>
      <c r="Z1461" s="208"/>
      <c r="AA1461" s="46"/>
      <c r="AB1461" s="17"/>
      <c r="AC1461" s="17"/>
      <c r="AD1461" s="23"/>
      <c r="AE1461" s="208"/>
      <c r="AF1461" s="46"/>
      <c r="AG1461" s="17"/>
      <c r="AH1461" s="17"/>
    </row>
    <row r="1462" spans="2:34" ht="12.75">
      <c r="B1462" s="16" t="s">
        <v>1275</v>
      </c>
      <c r="C1462" t="s">
        <v>1368</v>
      </c>
      <c r="F1462" s="6">
        <v>87000</v>
      </c>
      <c r="H1462" s="198">
        <v>0</v>
      </c>
      <c r="M1462" s="4"/>
      <c r="O1462" s="6">
        <v>87000</v>
      </c>
      <c r="Q1462" s="198">
        <v>0</v>
      </c>
      <c r="Y1462" s="208"/>
      <c r="Z1462" s="208"/>
      <c r="AA1462" s="46"/>
      <c r="AB1462" s="17"/>
      <c r="AC1462" s="17"/>
      <c r="AD1462" s="23"/>
      <c r="AE1462" s="208"/>
      <c r="AF1462" s="46"/>
      <c r="AG1462" s="17"/>
      <c r="AH1462" s="17"/>
    </row>
    <row r="1463" spans="1:34" ht="12.75">
      <c r="A1463" s="71"/>
      <c r="B1463" s="53" t="s">
        <v>1311</v>
      </c>
      <c r="C1463" s="54"/>
      <c r="D1463" s="54" t="s">
        <v>1326</v>
      </c>
      <c r="E1463" s="54"/>
      <c r="F1463" s="55"/>
      <c r="G1463" s="56"/>
      <c r="H1463" s="55"/>
      <c r="M1463" s="4"/>
      <c r="O1463" s="55"/>
      <c r="P1463" s="56"/>
      <c r="Q1463" s="55"/>
      <c r="Y1463" s="217"/>
      <c r="Z1463" s="217"/>
      <c r="AA1463" s="46"/>
      <c r="AB1463" s="17"/>
      <c r="AC1463" s="17"/>
      <c r="AD1463" s="23"/>
      <c r="AE1463" s="217"/>
      <c r="AF1463" s="46"/>
      <c r="AG1463" s="17"/>
      <c r="AH1463" s="17"/>
    </row>
    <row r="1464" spans="1:34" ht="12.75">
      <c r="A1464" s="71"/>
      <c r="B1464" s="53" t="s">
        <v>1313</v>
      </c>
      <c r="C1464" s="54"/>
      <c r="D1464" s="54" t="s">
        <v>1320</v>
      </c>
      <c r="E1464" s="54"/>
      <c r="F1464" s="55"/>
      <c r="G1464" s="56"/>
      <c r="H1464" s="55"/>
      <c r="M1464" s="4"/>
      <c r="O1464" s="55"/>
      <c r="P1464" s="56"/>
      <c r="Q1464" s="55"/>
      <c r="Y1464" s="217"/>
      <c r="Z1464" s="217"/>
      <c r="AA1464" s="46"/>
      <c r="AB1464" s="17"/>
      <c r="AC1464" s="17"/>
      <c r="AD1464" s="23"/>
      <c r="AE1464" s="217"/>
      <c r="AF1464" s="46"/>
      <c r="AG1464" s="17"/>
      <c r="AH1464" s="17"/>
    </row>
    <row r="1465" spans="3:34" ht="12.75">
      <c r="C1465" s="1" t="s">
        <v>1327</v>
      </c>
      <c r="G1465" s="57">
        <f>SUM(F1454:F1464)</f>
        <v>5883000</v>
      </c>
      <c r="I1465" s="57">
        <f>SUM(H1454:H1464)</f>
        <v>6700</v>
      </c>
      <c r="M1465" s="4"/>
      <c r="P1465" s="57">
        <f>SUM(O1454:O1464)</f>
        <v>5883000</v>
      </c>
      <c r="R1465" s="57">
        <f>SUM(Q1454:Q1464)</f>
        <v>6700</v>
      </c>
      <c r="Y1465" s="208"/>
      <c r="Z1465" s="208"/>
      <c r="AA1465" s="46"/>
      <c r="AB1465" s="17"/>
      <c r="AC1465" s="17"/>
      <c r="AD1465" s="23"/>
      <c r="AE1465" s="208"/>
      <c r="AF1465" s="46"/>
      <c r="AG1465" s="17"/>
      <c r="AH1465" s="17"/>
    </row>
    <row r="1466" spans="1:34" ht="12.75">
      <c r="A1466" s="8">
        <v>198</v>
      </c>
      <c r="B1466" s="16" t="s">
        <v>1216</v>
      </c>
      <c r="C1466" t="s">
        <v>1369</v>
      </c>
      <c r="F1466" s="6">
        <v>14000</v>
      </c>
      <c r="H1466" s="6">
        <v>100</v>
      </c>
      <c r="M1466" s="4"/>
      <c r="O1466" s="6">
        <v>14000</v>
      </c>
      <c r="Q1466" s="6">
        <v>100</v>
      </c>
      <c r="Y1466" s="208"/>
      <c r="Z1466" s="208"/>
      <c r="AA1466" s="46"/>
      <c r="AB1466" s="17"/>
      <c r="AC1466" s="17"/>
      <c r="AD1466" s="23"/>
      <c r="AE1466" s="208"/>
      <c r="AF1466" s="46"/>
      <c r="AG1466" s="17"/>
      <c r="AH1466" s="17"/>
    </row>
    <row r="1467" spans="2:34" ht="12.75">
      <c r="B1467" s="16" t="s">
        <v>1275</v>
      </c>
      <c r="C1467" t="s">
        <v>1370</v>
      </c>
      <c r="F1467" s="6">
        <v>66000</v>
      </c>
      <c r="H1467" s="6">
        <v>3100</v>
      </c>
      <c r="M1467" s="4"/>
      <c r="O1467" s="6">
        <v>66000</v>
      </c>
      <c r="Q1467" s="6">
        <v>3100</v>
      </c>
      <c r="Y1467" s="208"/>
      <c r="Z1467" s="208"/>
      <c r="AA1467" s="46"/>
      <c r="AB1467" s="17"/>
      <c r="AC1467" s="17"/>
      <c r="AD1467" s="23"/>
      <c r="AE1467" s="208"/>
      <c r="AF1467" s="46"/>
      <c r="AG1467" s="17"/>
      <c r="AH1467" s="17"/>
    </row>
    <row r="1468" spans="1:34" ht="12.75">
      <c r="A1468" s="71"/>
      <c r="B1468" s="53" t="s">
        <v>1311</v>
      </c>
      <c r="C1468" s="54"/>
      <c r="D1468" s="54" t="s">
        <v>159</v>
      </c>
      <c r="E1468" s="54"/>
      <c r="F1468" s="55"/>
      <c r="G1468" s="56"/>
      <c r="H1468" s="55"/>
      <c r="M1468" s="4"/>
      <c r="O1468" s="55"/>
      <c r="P1468" s="56"/>
      <c r="Q1468" s="55"/>
      <c r="Y1468" s="217"/>
      <c r="Z1468" s="217"/>
      <c r="AA1468" s="46"/>
      <c r="AB1468" s="17"/>
      <c r="AC1468" s="17"/>
      <c r="AD1468" s="23"/>
      <c r="AE1468" s="217"/>
      <c r="AF1468" s="46"/>
      <c r="AG1468" s="17"/>
      <c r="AH1468" s="17"/>
    </row>
    <row r="1469" spans="1:34" ht="12.75">
      <c r="A1469" s="71"/>
      <c r="B1469" s="53" t="s">
        <v>1313</v>
      </c>
      <c r="C1469" s="54"/>
      <c r="D1469" s="54" t="s">
        <v>160</v>
      </c>
      <c r="E1469" s="54"/>
      <c r="F1469" s="55"/>
      <c r="G1469" s="56"/>
      <c r="H1469" s="55"/>
      <c r="M1469" s="4"/>
      <c r="O1469" s="55"/>
      <c r="P1469" s="56"/>
      <c r="Q1469" s="55"/>
      <c r="Y1469" s="217"/>
      <c r="Z1469" s="217"/>
      <c r="AA1469" s="46"/>
      <c r="AB1469" s="17"/>
      <c r="AC1469" s="17"/>
      <c r="AD1469" s="23"/>
      <c r="AE1469" s="217"/>
      <c r="AF1469" s="46"/>
      <c r="AG1469" s="17"/>
      <c r="AH1469" s="17"/>
    </row>
    <row r="1470" spans="2:34" ht="12.75">
      <c r="B1470" s="16" t="s">
        <v>1281</v>
      </c>
      <c r="C1470" t="s">
        <v>1371</v>
      </c>
      <c r="F1470" s="6">
        <v>0</v>
      </c>
      <c r="H1470" s="198">
        <v>0</v>
      </c>
      <c r="M1470" s="4"/>
      <c r="O1470" s="6">
        <v>0</v>
      </c>
      <c r="Q1470" s="198">
        <v>0</v>
      </c>
      <c r="Y1470" s="208"/>
      <c r="Z1470" s="208"/>
      <c r="AA1470" s="46"/>
      <c r="AB1470" s="17"/>
      <c r="AC1470" s="17"/>
      <c r="AD1470" s="23"/>
      <c r="AE1470" s="208"/>
      <c r="AF1470" s="46"/>
      <c r="AG1470" s="17"/>
      <c r="AH1470" s="17"/>
    </row>
    <row r="1471" spans="1:34" ht="12.75">
      <c r="A1471" s="71"/>
      <c r="B1471" s="53" t="s">
        <v>1311</v>
      </c>
      <c r="C1471" s="54"/>
      <c r="D1471" s="54" t="s">
        <v>161</v>
      </c>
      <c r="E1471" s="54"/>
      <c r="F1471" s="55"/>
      <c r="G1471" s="56"/>
      <c r="H1471" s="55"/>
      <c r="M1471" s="4"/>
      <c r="O1471" s="55"/>
      <c r="P1471" s="56"/>
      <c r="Q1471" s="55"/>
      <c r="Y1471" s="217"/>
      <c r="Z1471" s="217"/>
      <c r="AA1471" s="46"/>
      <c r="AB1471" s="17"/>
      <c r="AC1471" s="17"/>
      <c r="AD1471" s="23"/>
      <c r="AE1471" s="217"/>
      <c r="AF1471" s="46"/>
      <c r="AG1471" s="17"/>
      <c r="AH1471" s="17"/>
    </row>
    <row r="1472" spans="1:34" ht="12.75">
      <c r="A1472" s="71"/>
      <c r="B1472" s="53" t="s">
        <v>1313</v>
      </c>
      <c r="C1472" s="54"/>
      <c r="D1472" s="54" t="s">
        <v>160</v>
      </c>
      <c r="E1472" s="54"/>
      <c r="F1472" s="55"/>
      <c r="G1472" s="56"/>
      <c r="H1472" s="55"/>
      <c r="M1472" s="4"/>
      <c r="O1472" s="55"/>
      <c r="P1472" s="56"/>
      <c r="Q1472" s="55"/>
      <c r="Y1472" s="217"/>
      <c r="Z1472" s="217"/>
      <c r="AA1472" s="46"/>
      <c r="AB1472" s="17"/>
      <c r="AC1472" s="17"/>
      <c r="AD1472" s="23"/>
      <c r="AE1472" s="217"/>
      <c r="AF1472" s="46"/>
      <c r="AG1472" s="17"/>
      <c r="AH1472" s="17"/>
    </row>
    <row r="1473" spans="1:34" ht="12.75">
      <c r="A1473" s="8">
        <v>199</v>
      </c>
      <c r="C1473" t="s">
        <v>2046</v>
      </c>
      <c r="F1473" s="6">
        <f>O1473+Y1473</f>
        <v>87335000</v>
      </c>
      <c r="H1473" s="6">
        <f>Q1473+Z1473</f>
        <v>839000</v>
      </c>
      <c r="M1473" s="4"/>
      <c r="O1473" s="6">
        <v>60930000</v>
      </c>
      <c r="Q1473" s="6">
        <v>511000</v>
      </c>
      <c r="Y1473" s="208">
        <v>26405000</v>
      </c>
      <c r="Z1473" s="208">
        <v>328000</v>
      </c>
      <c r="AA1473" s="46"/>
      <c r="AB1473" s="17"/>
      <c r="AC1473" s="17"/>
      <c r="AD1473" s="23"/>
      <c r="AE1473" s="208"/>
      <c r="AF1473" s="46"/>
      <c r="AG1473" s="17"/>
      <c r="AH1473" s="17"/>
    </row>
    <row r="1474" spans="1:34" ht="12.75">
      <c r="A1474" s="71"/>
      <c r="B1474" s="53" t="s">
        <v>1216</v>
      </c>
      <c r="C1474" s="54"/>
      <c r="D1474" s="54" t="s">
        <v>162</v>
      </c>
      <c r="E1474" s="54"/>
      <c r="F1474" s="55"/>
      <c r="G1474" s="56"/>
      <c r="H1474" s="55"/>
      <c r="M1474" s="4"/>
      <c r="O1474" s="55"/>
      <c r="P1474" s="56"/>
      <c r="Q1474" s="55"/>
      <c r="Y1474" s="208"/>
      <c r="Z1474" s="208"/>
      <c r="AA1474" s="46"/>
      <c r="AB1474" s="17"/>
      <c r="AC1474" s="17"/>
      <c r="AD1474" s="23"/>
      <c r="AE1474" s="208"/>
      <c r="AF1474" s="46"/>
      <c r="AG1474" s="17"/>
      <c r="AH1474" s="17"/>
    </row>
    <row r="1475" spans="1:34" ht="12.75">
      <c r="A1475" s="71"/>
      <c r="B1475" s="53" t="s">
        <v>1217</v>
      </c>
      <c r="C1475" s="54"/>
      <c r="D1475" s="54" t="s">
        <v>163</v>
      </c>
      <c r="E1475" s="54"/>
      <c r="F1475" s="55"/>
      <c r="G1475" s="56"/>
      <c r="H1475" s="55"/>
      <c r="M1475" s="4"/>
      <c r="O1475" s="55"/>
      <c r="P1475" s="56"/>
      <c r="Q1475" s="55"/>
      <c r="Y1475" s="208"/>
      <c r="Z1475" s="208"/>
      <c r="AA1475" s="46"/>
      <c r="AB1475" s="17"/>
      <c r="AC1475" s="17"/>
      <c r="AD1475" s="23"/>
      <c r="AE1475" s="208"/>
      <c r="AF1475" s="46"/>
      <c r="AG1475" s="17"/>
      <c r="AH1475" s="17"/>
    </row>
    <row r="1476" spans="1:34" ht="12.75">
      <c r="A1476" s="8" t="s">
        <v>2048</v>
      </c>
      <c r="B1476" s="111"/>
      <c r="C1476" t="s">
        <v>2047</v>
      </c>
      <c r="F1476" s="6">
        <v>10000</v>
      </c>
      <c r="H1476" s="198">
        <v>0</v>
      </c>
      <c r="M1476" s="4"/>
      <c r="O1476" s="6">
        <v>10000</v>
      </c>
      <c r="Q1476" s="198">
        <v>0</v>
      </c>
      <c r="Y1476" s="208"/>
      <c r="Z1476" s="208"/>
      <c r="AA1476" s="46"/>
      <c r="AB1476" s="17"/>
      <c r="AC1476" s="17"/>
      <c r="AD1476" s="23"/>
      <c r="AE1476" s="208"/>
      <c r="AF1476" s="46"/>
      <c r="AG1476" s="17"/>
      <c r="AH1476" s="17"/>
    </row>
    <row r="1477" spans="1:34" ht="12.75">
      <c r="A1477" s="71"/>
      <c r="B1477" s="53" t="s">
        <v>164</v>
      </c>
      <c r="C1477" s="54"/>
      <c r="D1477" s="54" t="s">
        <v>162</v>
      </c>
      <c r="E1477" s="54"/>
      <c r="F1477" s="55"/>
      <c r="G1477" s="56"/>
      <c r="H1477" s="55"/>
      <c r="M1477" s="4"/>
      <c r="O1477" s="55"/>
      <c r="P1477" s="56"/>
      <c r="Q1477" s="55"/>
      <c r="Y1477" s="208"/>
      <c r="Z1477" s="208"/>
      <c r="AA1477" s="46"/>
      <c r="AB1477" s="17"/>
      <c r="AC1477" s="17"/>
      <c r="AD1477" s="23"/>
      <c r="AE1477" s="208"/>
      <c r="AF1477" s="46"/>
      <c r="AG1477" s="17"/>
      <c r="AH1477" s="17"/>
    </row>
    <row r="1478" spans="1:34" ht="12.75">
      <c r="A1478" s="71"/>
      <c r="B1478" s="53" t="s">
        <v>165</v>
      </c>
      <c r="C1478" s="54"/>
      <c r="D1478" s="54" t="s">
        <v>163</v>
      </c>
      <c r="E1478" s="54"/>
      <c r="F1478" s="55"/>
      <c r="G1478" s="56"/>
      <c r="H1478" s="55"/>
      <c r="M1478" s="4"/>
      <c r="O1478" s="55"/>
      <c r="P1478" s="56"/>
      <c r="Q1478" s="55"/>
      <c r="Y1478" s="208"/>
      <c r="Z1478" s="208"/>
      <c r="AA1478" s="46"/>
      <c r="AB1478" s="17"/>
      <c r="AC1478" s="17"/>
      <c r="AD1478" s="23"/>
      <c r="AE1478" s="208"/>
      <c r="AF1478" s="46"/>
      <c r="AG1478" s="17"/>
      <c r="AH1478" s="17"/>
    </row>
    <row r="1479" spans="1:34" ht="12.75">
      <c r="A1479" s="8">
        <v>201</v>
      </c>
      <c r="C1479" t="s">
        <v>166</v>
      </c>
      <c r="F1479" s="6">
        <v>1000</v>
      </c>
      <c r="H1479" s="198">
        <v>0</v>
      </c>
      <c r="M1479" s="4"/>
      <c r="O1479" s="6">
        <v>1000</v>
      </c>
      <c r="Q1479" s="198">
        <v>0</v>
      </c>
      <c r="Y1479" s="208"/>
      <c r="Z1479" s="208"/>
      <c r="AA1479" s="46"/>
      <c r="AB1479" s="17"/>
      <c r="AC1479" s="17"/>
      <c r="AD1479" s="23"/>
      <c r="AE1479" s="208"/>
      <c r="AF1479" s="46"/>
      <c r="AG1479" s="17"/>
      <c r="AH1479" s="17"/>
    </row>
    <row r="1480" spans="1:34" ht="12.75">
      <c r="A1480" s="8">
        <v>202</v>
      </c>
      <c r="B1480" s="16" t="s">
        <v>1135</v>
      </c>
      <c r="C1480" t="s">
        <v>167</v>
      </c>
      <c r="F1480" s="6">
        <v>815000</v>
      </c>
      <c r="H1480" s="6">
        <v>15000</v>
      </c>
      <c r="M1480" s="4"/>
      <c r="O1480" s="6">
        <v>815000</v>
      </c>
      <c r="Q1480" s="6">
        <v>15000</v>
      </c>
      <c r="Y1480" s="208"/>
      <c r="Z1480" s="208"/>
      <c r="AA1480" s="46"/>
      <c r="AB1480" s="17"/>
      <c r="AC1480" s="17"/>
      <c r="AD1480" s="23"/>
      <c r="AE1480" s="208"/>
      <c r="AF1480" s="46"/>
      <c r="AG1480" s="17"/>
      <c r="AH1480" s="17"/>
    </row>
    <row r="1481" spans="2:34" ht="12.75">
      <c r="B1481" s="16" t="s">
        <v>1141</v>
      </c>
      <c r="C1481" t="s">
        <v>168</v>
      </c>
      <c r="F1481" s="6">
        <v>4000</v>
      </c>
      <c r="H1481" s="198">
        <v>0</v>
      </c>
      <c r="M1481" s="4"/>
      <c r="O1481" s="6">
        <v>4000</v>
      </c>
      <c r="Q1481" s="198">
        <v>0</v>
      </c>
      <c r="Y1481" s="208"/>
      <c r="Z1481" s="208"/>
      <c r="AA1481" s="46"/>
      <c r="AB1481" s="17"/>
      <c r="AC1481" s="17"/>
      <c r="AD1481" s="23"/>
      <c r="AE1481" s="208"/>
      <c r="AF1481" s="46"/>
      <c r="AG1481" s="17"/>
      <c r="AH1481" s="17"/>
    </row>
    <row r="1482" spans="1:34" ht="12.75">
      <c r="A1482" s="87">
        <v>199</v>
      </c>
      <c r="B1482" s="88" t="s">
        <v>1227</v>
      </c>
      <c r="C1482" s="112" t="s">
        <v>169</v>
      </c>
      <c r="D1482" s="112"/>
      <c r="E1482" s="112"/>
      <c r="F1482" s="191">
        <v>0</v>
      </c>
      <c r="G1482" s="192"/>
      <c r="H1482" s="191">
        <v>0</v>
      </c>
      <c r="J1482" s="86"/>
      <c r="M1482" s="4"/>
      <c r="O1482" s="191">
        <v>0</v>
      </c>
      <c r="P1482" s="192"/>
      <c r="Q1482" s="191">
        <v>0</v>
      </c>
      <c r="S1482" s="86"/>
      <c r="Y1482" s="208"/>
      <c r="Z1482" s="208"/>
      <c r="AA1482" s="156"/>
      <c r="AB1482" s="17"/>
      <c r="AC1482" s="17"/>
      <c r="AD1482" s="23"/>
      <c r="AE1482" s="208"/>
      <c r="AF1482" s="156"/>
      <c r="AG1482" s="17"/>
      <c r="AH1482" s="17"/>
    </row>
    <row r="1483" spans="1:34" ht="12.75">
      <c r="A1483" s="8">
        <v>202</v>
      </c>
      <c r="B1483" s="16">
        <v>2</v>
      </c>
      <c r="C1483" t="s">
        <v>170</v>
      </c>
      <c r="F1483" s="6">
        <v>310000</v>
      </c>
      <c r="H1483" s="6">
        <v>5400</v>
      </c>
      <c r="M1483" s="4"/>
      <c r="O1483" s="6">
        <v>310000</v>
      </c>
      <c r="Q1483" s="6">
        <v>5400</v>
      </c>
      <c r="Y1483" s="208"/>
      <c r="Z1483" s="208"/>
      <c r="AA1483" s="46"/>
      <c r="AB1483" s="17"/>
      <c r="AC1483" s="17"/>
      <c r="AD1483" s="23"/>
      <c r="AE1483" s="208"/>
      <c r="AF1483" s="46"/>
      <c r="AG1483" s="17"/>
      <c r="AH1483" s="17"/>
    </row>
    <row r="1484" spans="1:34" ht="12.75">
      <c r="A1484" s="8">
        <v>203</v>
      </c>
      <c r="C1484" t="s">
        <v>171</v>
      </c>
      <c r="F1484" s="6">
        <v>64000</v>
      </c>
      <c r="H1484" s="6">
        <v>1100</v>
      </c>
      <c r="M1484" s="4"/>
      <c r="O1484" s="6">
        <v>64000</v>
      </c>
      <c r="Q1484" s="6">
        <v>1100</v>
      </c>
      <c r="Y1484" s="208"/>
      <c r="Z1484" s="208"/>
      <c r="AA1484" s="46"/>
      <c r="AB1484" s="17"/>
      <c r="AC1484" s="17"/>
      <c r="AD1484" s="23"/>
      <c r="AE1484" s="208"/>
      <c r="AF1484" s="46"/>
      <c r="AG1484" s="17"/>
      <c r="AH1484" s="17"/>
    </row>
    <row r="1485" spans="2:34" ht="12.75">
      <c r="B1485" s="16" t="s">
        <v>1142</v>
      </c>
      <c r="D1485" t="s">
        <v>172</v>
      </c>
      <c r="F1485" s="6">
        <v>55000</v>
      </c>
      <c r="H1485" s="6">
        <v>1200</v>
      </c>
      <c r="M1485" s="4"/>
      <c r="O1485" s="6">
        <v>55000</v>
      </c>
      <c r="Q1485" s="6">
        <v>1200</v>
      </c>
      <c r="Y1485" s="208"/>
      <c r="Z1485" s="208"/>
      <c r="AA1485" s="46"/>
      <c r="AB1485" s="17"/>
      <c r="AC1485" s="17"/>
      <c r="AD1485" s="23"/>
      <c r="AE1485" s="208"/>
      <c r="AF1485" s="46"/>
      <c r="AG1485" s="17"/>
      <c r="AH1485" s="17"/>
    </row>
    <row r="1486" spans="1:34" ht="12.75">
      <c r="A1486" s="8" t="s">
        <v>1372</v>
      </c>
      <c r="B1486" s="149" t="s">
        <v>1312</v>
      </c>
      <c r="C1486" s="271" t="s">
        <v>174</v>
      </c>
      <c r="D1486" s="271"/>
      <c r="E1486" s="271"/>
      <c r="F1486" s="6">
        <v>239000</v>
      </c>
      <c r="H1486" s="6">
        <v>700</v>
      </c>
      <c r="M1486" s="4"/>
      <c r="O1486" s="6">
        <v>239000</v>
      </c>
      <c r="Q1486" s="6">
        <v>700</v>
      </c>
      <c r="Y1486" s="208"/>
      <c r="Z1486" s="208"/>
      <c r="AA1486" s="46"/>
      <c r="AB1486" s="17"/>
      <c r="AC1486" s="17"/>
      <c r="AD1486" s="23"/>
      <c r="AE1486"/>
      <c r="AF1486"/>
      <c r="AG1486"/>
      <c r="AH1486" s="17"/>
    </row>
    <row r="1487" spans="1:34" ht="12.75">
      <c r="A1487" s="77"/>
      <c r="B1487" s="181"/>
      <c r="C1487" s="271"/>
      <c r="D1487" s="271"/>
      <c r="E1487" s="271"/>
      <c r="F1487" s="55"/>
      <c r="G1487" s="56"/>
      <c r="H1487" s="55"/>
      <c r="M1487" s="4"/>
      <c r="O1487" s="55"/>
      <c r="P1487" s="56"/>
      <c r="Q1487" s="55"/>
      <c r="Y1487" s="217"/>
      <c r="Z1487" s="217"/>
      <c r="AA1487" s="46"/>
      <c r="AB1487" s="17"/>
      <c r="AC1487" s="17"/>
      <c r="AD1487" s="23"/>
      <c r="AE1487"/>
      <c r="AF1487"/>
      <c r="AG1487"/>
      <c r="AH1487" s="17"/>
    </row>
    <row r="1488" spans="1:34" ht="12.75">
      <c r="A1488" s="77"/>
      <c r="B1488" s="181" t="s">
        <v>2242</v>
      </c>
      <c r="C1488" s="271"/>
      <c r="D1488" s="271"/>
      <c r="E1488" s="271"/>
      <c r="F1488" s="55"/>
      <c r="G1488" s="56"/>
      <c r="H1488" s="55"/>
      <c r="M1488" s="4"/>
      <c r="O1488" s="55"/>
      <c r="P1488" s="56"/>
      <c r="Q1488" s="55"/>
      <c r="Y1488" s="217"/>
      <c r="Z1488" s="217"/>
      <c r="AA1488" s="46"/>
      <c r="AB1488" s="17"/>
      <c r="AC1488" s="17"/>
      <c r="AD1488" s="23"/>
      <c r="AE1488"/>
      <c r="AF1488"/>
      <c r="AG1488"/>
      <c r="AH1488" s="17"/>
    </row>
    <row r="1489" spans="1:34" ht="12.75">
      <c r="A1489" s="77"/>
      <c r="B1489" s="181"/>
      <c r="C1489" s="271"/>
      <c r="D1489" s="271"/>
      <c r="E1489" s="271"/>
      <c r="F1489" s="55"/>
      <c r="G1489" s="56"/>
      <c r="H1489" s="55"/>
      <c r="M1489" s="4"/>
      <c r="O1489" s="55"/>
      <c r="P1489" s="56"/>
      <c r="Q1489" s="55"/>
      <c r="Y1489" s="217"/>
      <c r="Z1489" s="217"/>
      <c r="AA1489" s="46"/>
      <c r="AB1489" s="17"/>
      <c r="AC1489" s="17"/>
      <c r="AD1489" s="23"/>
      <c r="AE1489"/>
      <c r="AF1489"/>
      <c r="AG1489"/>
      <c r="AH1489" s="17"/>
    </row>
    <row r="1490" spans="1:34" ht="12.75">
      <c r="A1490" s="77"/>
      <c r="B1490" s="51" t="s">
        <v>2247</v>
      </c>
      <c r="C1490" s="271"/>
      <c r="D1490" s="271"/>
      <c r="E1490" s="271"/>
      <c r="F1490" s="55"/>
      <c r="G1490" s="56"/>
      <c r="H1490" s="55"/>
      <c r="M1490" s="4"/>
      <c r="O1490" s="55"/>
      <c r="P1490" s="56"/>
      <c r="Q1490" s="55"/>
      <c r="Y1490" s="217"/>
      <c r="Z1490" s="217"/>
      <c r="AA1490" s="46"/>
      <c r="AB1490" s="17"/>
      <c r="AC1490" s="17"/>
      <c r="AD1490" s="23"/>
      <c r="AE1490"/>
      <c r="AF1490"/>
      <c r="AG1490"/>
      <c r="AH1490" s="17"/>
    </row>
    <row r="1491" spans="1:34" ht="12.75">
      <c r="A1491" s="77"/>
      <c r="B1491" s="51" t="s">
        <v>173</v>
      </c>
      <c r="C1491" s="271"/>
      <c r="D1491" s="271"/>
      <c r="E1491" s="271"/>
      <c r="F1491" s="55"/>
      <c r="G1491" s="56"/>
      <c r="H1491" s="55"/>
      <c r="M1491" s="4"/>
      <c r="O1491" s="55"/>
      <c r="P1491" s="56"/>
      <c r="Q1491" s="55"/>
      <c r="Y1491" s="217"/>
      <c r="Z1491" s="217"/>
      <c r="AA1491" s="46"/>
      <c r="AB1491" s="17"/>
      <c r="AC1491" s="17"/>
      <c r="AD1491" s="23"/>
      <c r="AE1491"/>
      <c r="AF1491"/>
      <c r="AG1491"/>
      <c r="AH1491" s="17"/>
    </row>
    <row r="1492" spans="2:34" ht="12.75" customHeight="1">
      <c r="B1492" s="149" t="s">
        <v>1311</v>
      </c>
      <c r="C1492" s="271" t="s">
        <v>175</v>
      </c>
      <c r="D1492" s="271"/>
      <c r="E1492" s="271"/>
      <c r="F1492" s="6">
        <v>705000</v>
      </c>
      <c r="H1492" s="6">
        <v>5700</v>
      </c>
      <c r="M1492" s="4"/>
      <c r="O1492" s="6">
        <v>705000</v>
      </c>
      <c r="Q1492" s="6">
        <v>5700</v>
      </c>
      <c r="Y1492" s="208"/>
      <c r="Z1492" s="208"/>
      <c r="AA1492" s="46"/>
      <c r="AB1492" s="17"/>
      <c r="AC1492" s="17"/>
      <c r="AD1492" s="23"/>
      <c r="AE1492"/>
      <c r="AF1492"/>
      <c r="AG1492"/>
      <c r="AH1492" s="17"/>
    </row>
    <row r="1493" spans="1:34" ht="12.75">
      <c r="A1493" s="77"/>
      <c r="B1493" s="181"/>
      <c r="C1493" s="271"/>
      <c r="D1493" s="271"/>
      <c r="E1493" s="271"/>
      <c r="F1493" s="41"/>
      <c r="G1493" s="52"/>
      <c r="H1493" s="41"/>
      <c r="M1493" s="4"/>
      <c r="O1493" s="41"/>
      <c r="P1493" s="52"/>
      <c r="Q1493" s="41"/>
      <c r="Y1493" s="208"/>
      <c r="Z1493" s="208"/>
      <c r="AA1493" s="46"/>
      <c r="AB1493" s="17"/>
      <c r="AC1493" s="17"/>
      <c r="AD1493" s="23"/>
      <c r="AE1493"/>
      <c r="AF1493"/>
      <c r="AG1493"/>
      <c r="AH1493" s="17"/>
    </row>
    <row r="1494" spans="1:34" ht="12.75">
      <c r="A1494" s="77"/>
      <c r="B1494" s="181" t="s">
        <v>2243</v>
      </c>
      <c r="C1494" s="271"/>
      <c r="D1494" s="271"/>
      <c r="E1494" s="271"/>
      <c r="F1494" s="41"/>
      <c r="G1494" s="52"/>
      <c r="H1494" s="41"/>
      <c r="M1494" s="4"/>
      <c r="O1494" s="41"/>
      <c r="P1494" s="52"/>
      <c r="Q1494" s="41"/>
      <c r="Y1494" s="208"/>
      <c r="Z1494" s="208"/>
      <c r="AA1494" s="46"/>
      <c r="AB1494" s="17"/>
      <c r="AC1494" s="17"/>
      <c r="AD1494" s="23"/>
      <c r="AE1494"/>
      <c r="AF1494"/>
      <c r="AG1494"/>
      <c r="AH1494" s="17"/>
    </row>
    <row r="1495" spans="1:34" ht="12.75">
      <c r="A1495" s="77"/>
      <c r="B1495" s="181"/>
      <c r="C1495" s="271"/>
      <c r="D1495" s="271"/>
      <c r="E1495" s="271"/>
      <c r="F1495" s="41"/>
      <c r="G1495" s="52"/>
      <c r="H1495" s="41"/>
      <c r="M1495" s="4"/>
      <c r="O1495" s="41"/>
      <c r="P1495" s="52"/>
      <c r="Q1495" s="41"/>
      <c r="Y1495" s="208"/>
      <c r="Z1495" s="208"/>
      <c r="AA1495" s="46"/>
      <c r="AB1495" s="17"/>
      <c r="AC1495" s="17"/>
      <c r="AD1495" s="23"/>
      <c r="AE1495"/>
      <c r="AF1495"/>
      <c r="AG1495"/>
      <c r="AH1495" s="17"/>
    </row>
    <row r="1496" spans="1:34" ht="12.75">
      <c r="A1496" s="77"/>
      <c r="B1496" s="51" t="s">
        <v>2248</v>
      </c>
      <c r="C1496" s="271"/>
      <c r="D1496" s="271"/>
      <c r="E1496" s="271"/>
      <c r="F1496" s="41"/>
      <c r="G1496" s="52"/>
      <c r="H1496" s="41"/>
      <c r="M1496" s="4"/>
      <c r="O1496" s="41"/>
      <c r="P1496" s="52"/>
      <c r="Q1496" s="41"/>
      <c r="Y1496" s="208"/>
      <c r="Z1496" s="208"/>
      <c r="AA1496" s="46"/>
      <c r="AB1496" s="17"/>
      <c r="AC1496" s="17"/>
      <c r="AD1496" s="23"/>
      <c r="AE1496"/>
      <c r="AF1496"/>
      <c r="AG1496"/>
      <c r="AH1496" s="17"/>
    </row>
    <row r="1497" spans="1:34" ht="12.75">
      <c r="A1497" s="77"/>
      <c r="B1497" s="51" t="s">
        <v>2249</v>
      </c>
      <c r="C1497" s="271"/>
      <c r="D1497" s="271"/>
      <c r="E1497" s="271"/>
      <c r="F1497" s="41"/>
      <c r="G1497" s="52"/>
      <c r="H1497" s="41"/>
      <c r="M1497" s="4"/>
      <c r="O1497" s="41"/>
      <c r="P1497" s="52"/>
      <c r="Q1497" s="41"/>
      <c r="Y1497" s="208"/>
      <c r="Z1497" s="208"/>
      <c r="AA1497" s="46"/>
      <c r="AB1497" s="17"/>
      <c r="AC1497" s="17"/>
      <c r="AD1497" s="23"/>
      <c r="AE1497"/>
      <c r="AF1497"/>
      <c r="AG1497"/>
      <c r="AH1497" s="17"/>
    </row>
    <row r="1498" spans="1:34" ht="12.75">
      <c r="A1498" s="77"/>
      <c r="B1498" s="51" t="s">
        <v>2244</v>
      </c>
      <c r="C1498" s="271"/>
      <c r="D1498" s="271"/>
      <c r="E1498" s="271"/>
      <c r="F1498" s="41"/>
      <c r="G1498" s="52"/>
      <c r="H1498" s="41"/>
      <c r="M1498" s="4"/>
      <c r="O1498" s="41"/>
      <c r="P1498" s="52"/>
      <c r="Q1498" s="41"/>
      <c r="Y1498" s="208"/>
      <c r="Z1498" s="208"/>
      <c r="AA1498" s="46"/>
      <c r="AB1498" s="17"/>
      <c r="AC1498" s="17"/>
      <c r="AD1498" s="23"/>
      <c r="AE1498"/>
      <c r="AF1498"/>
      <c r="AG1498"/>
      <c r="AH1498" s="17"/>
    </row>
    <row r="1499" spans="2:34" ht="12.75">
      <c r="B1499" s="16" t="s">
        <v>1313</v>
      </c>
      <c r="C1499" s="271" t="s">
        <v>1747</v>
      </c>
      <c r="D1499" s="271"/>
      <c r="E1499" s="271"/>
      <c r="F1499" s="6">
        <v>2000</v>
      </c>
      <c r="H1499" s="198">
        <v>0</v>
      </c>
      <c r="M1499" s="4"/>
      <c r="O1499" s="6">
        <v>2000</v>
      </c>
      <c r="Q1499" s="198">
        <v>0</v>
      </c>
      <c r="Y1499" s="208"/>
      <c r="Z1499" s="208"/>
      <c r="AA1499" s="46"/>
      <c r="AB1499" s="17"/>
      <c r="AC1499" s="17"/>
      <c r="AD1499" s="23"/>
      <c r="AE1499"/>
      <c r="AF1499"/>
      <c r="AG1499"/>
      <c r="AH1499" s="17"/>
    </row>
    <row r="1500" spans="1:34" ht="12.75">
      <c r="A1500" s="77"/>
      <c r="B1500" s="181"/>
      <c r="C1500" s="271"/>
      <c r="D1500" s="271"/>
      <c r="E1500" s="271"/>
      <c r="F1500" s="41"/>
      <c r="G1500" s="52"/>
      <c r="H1500" s="41"/>
      <c r="M1500" s="4"/>
      <c r="O1500" s="41"/>
      <c r="P1500" s="52"/>
      <c r="Q1500" s="41"/>
      <c r="Y1500" s="208"/>
      <c r="Z1500" s="208"/>
      <c r="AA1500" s="46"/>
      <c r="AB1500" s="17"/>
      <c r="AC1500" s="17"/>
      <c r="AD1500" s="23"/>
      <c r="AE1500"/>
      <c r="AF1500"/>
      <c r="AG1500"/>
      <c r="AH1500" s="17"/>
    </row>
    <row r="1501" spans="1:34" ht="12.75">
      <c r="A1501" s="77"/>
      <c r="B1501" s="181" t="s">
        <v>2245</v>
      </c>
      <c r="C1501" s="271"/>
      <c r="D1501" s="271"/>
      <c r="E1501" s="271"/>
      <c r="F1501" s="41"/>
      <c r="G1501" s="52"/>
      <c r="H1501" s="41"/>
      <c r="M1501" s="4"/>
      <c r="O1501" s="41"/>
      <c r="P1501" s="52"/>
      <c r="Q1501" s="41"/>
      <c r="Y1501" s="208"/>
      <c r="Z1501" s="208"/>
      <c r="AA1501" s="46"/>
      <c r="AB1501" s="17"/>
      <c r="AC1501" s="17"/>
      <c r="AD1501" s="23"/>
      <c r="AE1501"/>
      <c r="AF1501"/>
      <c r="AG1501"/>
      <c r="AH1501" s="17"/>
    </row>
    <row r="1502" spans="1:34" ht="12.75">
      <c r="A1502" s="77"/>
      <c r="B1502" s="181"/>
      <c r="C1502" s="271"/>
      <c r="D1502" s="271"/>
      <c r="E1502" s="271"/>
      <c r="F1502" s="41"/>
      <c r="G1502" s="52"/>
      <c r="H1502" s="41"/>
      <c r="M1502" s="4"/>
      <c r="O1502" s="41"/>
      <c r="P1502" s="52"/>
      <c r="Q1502" s="41"/>
      <c r="Y1502" s="208"/>
      <c r="Z1502" s="208"/>
      <c r="AA1502" s="46"/>
      <c r="AB1502" s="17"/>
      <c r="AC1502" s="17"/>
      <c r="AD1502" s="23"/>
      <c r="AE1502"/>
      <c r="AF1502"/>
      <c r="AG1502"/>
      <c r="AH1502" s="17"/>
    </row>
    <row r="1503" spans="1:34" ht="12.75">
      <c r="A1503" s="77"/>
      <c r="B1503" s="51" t="s">
        <v>2250</v>
      </c>
      <c r="C1503" s="271"/>
      <c r="D1503" s="271"/>
      <c r="E1503" s="271"/>
      <c r="F1503" s="41"/>
      <c r="G1503" s="52"/>
      <c r="H1503" s="41"/>
      <c r="M1503" s="4"/>
      <c r="O1503" s="41"/>
      <c r="P1503" s="52"/>
      <c r="Q1503" s="41"/>
      <c r="Y1503" s="208"/>
      <c r="Z1503" s="208"/>
      <c r="AA1503" s="46"/>
      <c r="AB1503" s="17"/>
      <c r="AC1503" s="17"/>
      <c r="AD1503" s="23"/>
      <c r="AE1503"/>
      <c r="AF1503"/>
      <c r="AG1503"/>
      <c r="AH1503" s="17"/>
    </row>
    <row r="1504" spans="1:34" ht="12.75">
      <c r="A1504" s="77"/>
      <c r="B1504" s="51" t="s">
        <v>2246</v>
      </c>
      <c r="C1504" s="271"/>
      <c r="D1504" s="271"/>
      <c r="E1504" s="271"/>
      <c r="F1504" s="41"/>
      <c r="G1504" s="52"/>
      <c r="H1504" s="41"/>
      <c r="M1504" s="4"/>
      <c r="O1504" s="41"/>
      <c r="P1504" s="52"/>
      <c r="Q1504" s="41"/>
      <c r="Y1504" s="208"/>
      <c r="Z1504" s="208"/>
      <c r="AA1504" s="46"/>
      <c r="AB1504" s="17"/>
      <c r="AC1504" s="17"/>
      <c r="AD1504" s="23"/>
      <c r="AE1504"/>
      <c r="AF1504"/>
      <c r="AG1504"/>
      <c r="AH1504" s="17"/>
    </row>
    <row r="1505" spans="1:34" ht="12.75">
      <c r="A1505" s="8">
        <v>204</v>
      </c>
      <c r="C1505" t="s">
        <v>1748</v>
      </c>
      <c r="F1505" s="6">
        <v>0</v>
      </c>
      <c r="H1505" s="26">
        <v>0</v>
      </c>
      <c r="J1505" s="200">
        <v>0</v>
      </c>
      <c r="K1505" s="33" t="s">
        <v>2049</v>
      </c>
      <c r="L1505" s="34"/>
      <c r="M1505" s="4"/>
      <c r="O1505" s="6">
        <v>0</v>
      </c>
      <c r="Q1505" s="26">
        <v>0</v>
      </c>
      <c r="S1505" s="200">
        <v>0</v>
      </c>
      <c r="T1505" s="33" t="s">
        <v>2049</v>
      </c>
      <c r="Y1505" s="208"/>
      <c r="Z1505" s="219"/>
      <c r="AA1505" s="213"/>
      <c r="AB1505" s="214"/>
      <c r="AC1505" s="17"/>
      <c r="AD1505" s="23"/>
      <c r="AE1505"/>
      <c r="AF1505"/>
      <c r="AG1505"/>
      <c r="AH1505" s="17"/>
    </row>
    <row r="1506" spans="3:34" ht="12.75">
      <c r="C1506" s="1" t="s">
        <v>1749</v>
      </c>
      <c r="G1506" s="57">
        <f>SUM(F1466:F1505)</f>
        <v>89620000</v>
      </c>
      <c r="I1506" s="85">
        <f>SUM(H1466:H1505)</f>
        <v>871300</v>
      </c>
      <c r="M1506" s="4"/>
      <c r="P1506" s="57">
        <f>SUM(O1466:O1505)</f>
        <v>63215000</v>
      </c>
      <c r="R1506" s="57">
        <f>SUM(Q1466:Q1505)</f>
        <v>543300</v>
      </c>
      <c r="Y1506" s="208"/>
      <c r="Z1506" s="208"/>
      <c r="AA1506" s="46"/>
      <c r="AB1506" s="17"/>
      <c r="AC1506" s="17"/>
      <c r="AD1506" s="23"/>
      <c r="AE1506"/>
      <c r="AF1506"/>
      <c r="AG1506"/>
      <c r="AH1506" s="17"/>
    </row>
    <row r="1507" spans="1:34" ht="12.75">
      <c r="A1507" s="8">
        <v>205</v>
      </c>
      <c r="C1507" t="s">
        <v>1750</v>
      </c>
      <c r="M1507" s="4"/>
      <c r="Y1507" s="208"/>
      <c r="Z1507" s="208"/>
      <c r="AA1507" s="46"/>
      <c r="AB1507" s="17"/>
      <c r="AC1507" s="17"/>
      <c r="AD1507" s="23"/>
      <c r="AE1507"/>
      <c r="AF1507"/>
      <c r="AG1507"/>
      <c r="AH1507" s="17"/>
    </row>
    <row r="1508" spans="2:34" ht="12.75">
      <c r="B1508" s="16" t="s">
        <v>1373</v>
      </c>
      <c r="D1508" t="s">
        <v>1377</v>
      </c>
      <c r="F1508" s="6">
        <v>585000</v>
      </c>
      <c r="H1508" s="6">
        <v>800</v>
      </c>
      <c r="M1508" s="4"/>
      <c r="O1508" s="6">
        <v>585000</v>
      </c>
      <c r="Q1508" s="6">
        <v>800</v>
      </c>
      <c r="Y1508" s="208"/>
      <c r="Z1508" s="208"/>
      <c r="AA1508" s="46"/>
      <c r="AB1508" s="17"/>
      <c r="AC1508" s="17"/>
      <c r="AD1508" s="23"/>
      <c r="AE1508"/>
      <c r="AF1508"/>
      <c r="AG1508"/>
      <c r="AH1508" s="17"/>
    </row>
    <row r="1509" spans="1:34" ht="12.75">
      <c r="A1509" s="71"/>
      <c r="B1509" s="53" t="s">
        <v>141</v>
      </c>
      <c r="C1509" s="54"/>
      <c r="D1509" s="54" t="s">
        <v>1751</v>
      </c>
      <c r="E1509" s="54"/>
      <c r="F1509" s="55"/>
      <c r="G1509" s="56"/>
      <c r="H1509" s="55"/>
      <c r="M1509" s="4"/>
      <c r="O1509" s="55"/>
      <c r="P1509" s="56"/>
      <c r="Q1509" s="55"/>
      <c r="Y1509" s="217"/>
      <c r="Z1509" s="217"/>
      <c r="AA1509" s="46"/>
      <c r="AB1509" s="17"/>
      <c r="AC1509" s="17"/>
      <c r="AD1509" s="23"/>
      <c r="AE1509"/>
      <c r="AF1509"/>
      <c r="AG1509"/>
      <c r="AH1509" s="17"/>
    </row>
    <row r="1510" spans="2:34" ht="12.75">
      <c r="B1510" s="16" t="s">
        <v>1374</v>
      </c>
      <c r="D1510" t="s">
        <v>1378</v>
      </c>
      <c r="F1510" s="6">
        <v>108000</v>
      </c>
      <c r="H1510" s="6">
        <v>200</v>
      </c>
      <c r="M1510" s="4"/>
      <c r="O1510" s="6">
        <v>108000</v>
      </c>
      <c r="Q1510" s="6">
        <v>200</v>
      </c>
      <c r="Y1510" s="208"/>
      <c r="Z1510" s="208"/>
      <c r="AA1510" s="46"/>
      <c r="AB1510" s="17"/>
      <c r="AC1510" s="17"/>
      <c r="AD1510" s="23"/>
      <c r="AE1510"/>
      <c r="AF1510"/>
      <c r="AG1510"/>
      <c r="AH1510" s="17"/>
    </row>
    <row r="1511" spans="1:34" ht="12.75">
      <c r="A1511" s="71"/>
      <c r="B1511" s="53" t="s">
        <v>1914</v>
      </c>
      <c r="C1511" s="54"/>
      <c r="D1511" s="54" t="s">
        <v>1752</v>
      </c>
      <c r="E1511" s="54"/>
      <c r="F1511" s="55"/>
      <c r="G1511" s="56"/>
      <c r="H1511" s="55"/>
      <c r="M1511" s="4"/>
      <c r="O1511" s="55"/>
      <c r="P1511" s="56"/>
      <c r="Q1511" s="55"/>
      <c r="Y1511" s="217"/>
      <c r="Z1511" s="217"/>
      <c r="AA1511" s="46"/>
      <c r="AB1511" s="17"/>
      <c r="AC1511" s="17"/>
      <c r="AD1511" s="23"/>
      <c r="AE1511"/>
      <c r="AF1511"/>
      <c r="AG1511"/>
      <c r="AH1511" s="17"/>
    </row>
    <row r="1512" spans="2:34" ht="12.75">
      <c r="B1512" s="16" t="s">
        <v>1375</v>
      </c>
      <c r="D1512" t="s">
        <v>1379</v>
      </c>
      <c r="F1512" s="265">
        <f>O1512+O1514+O1520+Y1512</f>
        <v>15770000</v>
      </c>
      <c r="H1512" s="265">
        <f>Q1512+Q1514+Q1520+Z1512</f>
        <v>130900</v>
      </c>
      <c r="M1512" s="4"/>
      <c r="O1512" s="6">
        <v>9443000</v>
      </c>
      <c r="Q1512" s="6">
        <v>52000</v>
      </c>
      <c r="Y1512" s="265">
        <v>5663000</v>
      </c>
      <c r="Z1512" s="265">
        <v>75000</v>
      </c>
      <c r="AA1512" s="46"/>
      <c r="AB1512" s="17"/>
      <c r="AC1512" s="17"/>
      <c r="AD1512" s="265">
        <v>0</v>
      </c>
      <c r="AE1512" s="266">
        <v>0</v>
      </c>
      <c r="AF1512"/>
      <c r="AG1512"/>
      <c r="AH1512" s="17"/>
    </row>
    <row r="1513" spans="1:34" ht="12.75">
      <c r="A1513" s="71"/>
      <c r="B1513" s="53" t="s">
        <v>2271</v>
      </c>
      <c r="C1513" s="54"/>
      <c r="D1513" s="54" t="s">
        <v>1753</v>
      </c>
      <c r="E1513" s="54"/>
      <c r="F1513" s="265"/>
      <c r="G1513" s="152"/>
      <c r="H1513" s="265"/>
      <c r="M1513" s="4"/>
      <c r="O1513" s="55"/>
      <c r="P1513" s="56"/>
      <c r="Q1513" s="55"/>
      <c r="Y1513" s="265"/>
      <c r="Z1513" s="265"/>
      <c r="AA1513" s="46"/>
      <c r="AB1513" s="17"/>
      <c r="AC1513" s="17"/>
      <c r="AD1513" s="265"/>
      <c r="AE1513" s="266"/>
      <c r="AF1513"/>
      <c r="AG1513"/>
      <c r="AH1513" s="17"/>
    </row>
    <row r="1514" spans="2:34" ht="12.75">
      <c r="B1514" s="16" t="s">
        <v>2272</v>
      </c>
      <c r="D1514" t="s">
        <v>1442</v>
      </c>
      <c r="F1514" s="265"/>
      <c r="H1514" s="265"/>
      <c r="M1514" s="4"/>
      <c r="O1514" s="6">
        <v>611000</v>
      </c>
      <c r="Q1514" s="6">
        <v>3800</v>
      </c>
      <c r="Y1514" s="265"/>
      <c r="Z1514" s="265"/>
      <c r="AA1514" s="46"/>
      <c r="AB1514" s="17"/>
      <c r="AC1514" s="17"/>
      <c r="AD1514" s="265"/>
      <c r="AE1514" s="266"/>
      <c r="AF1514"/>
      <c r="AG1514"/>
      <c r="AH1514" s="17"/>
    </row>
    <row r="1515" spans="1:34" ht="12.75">
      <c r="A1515" s="71"/>
      <c r="B1515" s="53" t="s">
        <v>1376</v>
      </c>
      <c r="C1515" s="54" t="s">
        <v>1754</v>
      </c>
      <c r="D1515" s="54"/>
      <c r="E1515" s="54"/>
      <c r="F1515" s="55"/>
      <c r="G1515" s="56"/>
      <c r="H1515" s="55"/>
      <c r="M1515" s="4"/>
      <c r="O1515" s="55"/>
      <c r="P1515" s="56"/>
      <c r="Q1515" s="55"/>
      <c r="Y1515" s="217"/>
      <c r="Z1515" s="217"/>
      <c r="AA1515" s="46"/>
      <c r="AB1515" s="17"/>
      <c r="AC1515" s="17"/>
      <c r="AD1515" s="23"/>
      <c r="AE1515"/>
      <c r="AF1515"/>
      <c r="AG1515"/>
      <c r="AH1515" s="17"/>
    </row>
    <row r="1516" spans="1:34" ht="12.75">
      <c r="A1516" s="71"/>
      <c r="B1516" s="53" t="s">
        <v>1756</v>
      </c>
      <c r="C1516" s="54" t="s">
        <v>1755</v>
      </c>
      <c r="D1516" s="54"/>
      <c r="E1516" s="54"/>
      <c r="F1516" s="55"/>
      <c r="G1516" s="56"/>
      <c r="H1516" s="55"/>
      <c r="M1516" s="4"/>
      <c r="O1516" s="55"/>
      <c r="P1516" s="56"/>
      <c r="Q1516" s="55"/>
      <c r="Y1516" s="217"/>
      <c r="Z1516" s="217"/>
      <c r="AA1516" s="46"/>
      <c r="AB1516" s="17"/>
      <c r="AC1516" s="17"/>
      <c r="AD1516" s="23"/>
      <c r="AE1516"/>
      <c r="AF1516"/>
      <c r="AG1516"/>
      <c r="AH1516" s="17"/>
    </row>
    <row r="1517" spans="3:34" ht="12.75">
      <c r="C1517" t="s">
        <v>1380</v>
      </c>
      <c r="M1517" s="4"/>
      <c r="Y1517" s="208"/>
      <c r="Z1517" s="208"/>
      <c r="AA1517" s="46"/>
      <c r="AB1517" s="17"/>
      <c r="AC1517" s="17"/>
      <c r="AD1517" s="23"/>
      <c r="AE1517"/>
      <c r="AF1517"/>
      <c r="AG1517"/>
      <c r="AH1517" s="17"/>
    </row>
    <row r="1518" spans="2:34" ht="12.75">
      <c r="B1518" s="16" t="s">
        <v>976</v>
      </c>
      <c r="D1518" t="s">
        <v>1757</v>
      </c>
      <c r="F1518" s="6">
        <v>183000</v>
      </c>
      <c r="H1518" s="6">
        <v>600</v>
      </c>
      <c r="M1518" s="4"/>
      <c r="O1518" s="6">
        <v>183000</v>
      </c>
      <c r="Q1518" s="6">
        <v>600</v>
      </c>
      <c r="Y1518" s="208"/>
      <c r="Z1518" s="208"/>
      <c r="AA1518" s="46"/>
      <c r="AB1518" s="17"/>
      <c r="AC1518" s="17"/>
      <c r="AD1518" s="23"/>
      <c r="AE1518"/>
      <c r="AF1518"/>
      <c r="AG1518"/>
      <c r="AH1518" s="17"/>
    </row>
    <row r="1519" spans="2:34" ht="12.75">
      <c r="B1519" s="16" t="s">
        <v>977</v>
      </c>
      <c r="D1519" t="s">
        <v>1442</v>
      </c>
      <c r="F1519" s="6">
        <v>2255000</v>
      </c>
      <c r="H1519" s="6">
        <v>16000</v>
      </c>
      <c r="M1519" s="4"/>
      <c r="O1519" s="6">
        <v>2255000</v>
      </c>
      <c r="Q1519" s="6">
        <v>16000</v>
      </c>
      <c r="Y1519" s="208"/>
      <c r="Z1519" s="208"/>
      <c r="AA1519" s="46"/>
      <c r="AB1519" s="17"/>
      <c r="AC1519" s="17"/>
      <c r="AD1519" s="23"/>
      <c r="AE1519"/>
      <c r="AF1519"/>
      <c r="AG1519"/>
      <c r="AH1519" s="17"/>
    </row>
    <row r="1520" spans="2:34" ht="12.75">
      <c r="B1520" s="16" t="s">
        <v>1381</v>
      </c>
      <c r="C1520" s="271" t="s">
        <v>855</v>
      </c>
      <c r="D1520" s="271"/>
      <c r="E1520" s="271"/>
      <c r="F1520" s="41"/>
      <c r="G1520" s="52"/>
      <c r="H1520" s="41"/>
      <c r="M1520" s="4"/>
      <c r="O1520" s="6">
        <v>53000</v>
      </c>
      <c r="Q1520" s="6">
        <v>100</v>
      </c>
      <c r="Y1520" s="208"/>
      <c r="Z1520" s="208"/>
      <c r="AA1520" s="46"/>
      <c r="AB1520" s="17"/>
      <c r="AC1520" s="17"/>
      <c r="AD1520" s="23"/>
      <c r="AE1520"/>
      <c r="AF1520"/>
      <c r="AG1520"/>
      <c r="AH1520" s="17"/>
    </row>
    <row r="1521" spans="1:34" ht="12.75">
      <c r="A1521" s="77"/>
      <c r="B1521" s="51" t="s">
        <v>856</v>
      </c>
      <c r="C1521" s="271"/>
      <c r="D1521" s="271"/>
      <c r="E1521" s="271"/>
      <c r="F1521" s="41"/>
      <c r="G1521" s="52"/>
      <c r="H1521" s="41"/>
      <c r="M1521" s="4"/>
      <c r="O1521" s="41"/>
      <c r="P1521" s="52"/>
      <c r="Q1521" s="41"/>
      <c r="Y1521" s="208"/>
      <c r="Z1521" s="208"/>
      <c r="AA1521" s="46"/>
      <c r="AB1521" s="17"/>
      <c r="AC1521" s="17"/>
      <c r="AD1521" s="23"/>
      <c r="AE1521"/>
      <c r="AF1521"/>
      <c r="AG1521"/>
      <c r="AH1521" s="17"/>
    </row>
    <row r="1522" spans="1:34" ht="12.75">
      <c r="A1522" s="77"/>
      <c r="B1522" s="51" t="s">
        <v>1758</v>
      </c>
      <c r="C1522" s="271"/>
      <c r="D1522" s="271"/>
      <c r="E1522" s="271"/>
      <c r="F1522" s="41"/>
      <c r="G1522" s="52"/>
      <c r="H1522" s="41"/>
      <c r="M1522" s="4"/>
      <c r="O1522" s="41"/>
      <c r="P1522" s="52"/>
      <c r="Q1522" s="41"/>
      <c r="Y1522" s="208"/>
      <c r="Z1522" s="208"/>
      <c r="AA1522" s="46"/>
      <c r="AB1522" s="17"/>
      <c r="AC1522" s="17"/>
      <c r="AD1522" s="23"/>
      <c r="AE1522"/>
      <c r="AF1522"/>
      <c r="AG1522"/>
      <c r="AH1522" s="17"/>
    </row>
    <row r="1523" spans="1:34" ht="12.75">
      <c r="A1523" s="77"/>
      <c r="B1523" s="51" t="s">
        <v>2251</v>
      </c>
      <c r="C1523" s="271"/>
      <c r="D1523" s="271"/>
      <c r="E1523" s="271"/>
      <c r="F1523" s="41"/>
      <c r="G1523" s="52"/>
      <c r="H1523" s="41"/>
      <c r="M1523" s="4"/>
      <c r="O1523" s="41"/>
      <c r="P1523" s="52"/>
      <c r="Q1523" s="41"/>
      <c r="Y1523" s="208"/>
      <c r="Z1523" s="208"/>
      <c r="AA1523" s="46"/>
      <c r="AB1523" s="17"/>
      <c r="AC1523" s="17"/>
      <c r="AD1523" s="23"/>
      <c r="AE1523"/>
      <c r="AF1523"/>
      <c r="AG1523"/>
      <c r="AH1523" s="17"/>
    </row>
    <row r="1524" spans="1:34" ht="12.75">
      <c r="A1524" s="77"/>
      <c r="B1524" s="51" t="s">
        <v>1759</v>
      </c>
      <c r="C1524" s="271"/>
      <c r="D1524" s="271"/>
      <c r="E1524" s="271"/>
      <c r="F1524" s="41"/>
      <c r="G1524" s="52"/>
      <c r="H1524" s="41"/>
      <c r="M1524" s="4"/>
      <c r="O1524" s="41"/>
      <c r="P1524" s="52"/>
      <c r="Q1524" s="41"/>
      <c r="Y1524" s="208"/>
      <c r="Z1524" s="208"/>
      <c r="AA1524" s="46"/>
      <c r="AB1524" s="17"/>
      <c r="AC1524" s="17"/>
      <c r="AD1524" s="23"/>
      <c r="AE1524"/>
      <c r="AF1524"/>
      <c r="AG1524"/>
      <c r="AH1524" s="17"/>
    </row>
    <row r="1525" spans="1:34" ht="12.75">
      <c r="A1525" s="77"/>
      <c r="B1525" s="51" t="s">
        <v>857</v>
      </c>
      <c r="C1525" s="273" t="s">
        <v>862</v>
      </c>
      <c r="D1525" s="273"/>
      <c r="E1525" s="273"/>
      <c r="F1525" s="41"/>
      <c r="G1525" s="52"/>
      <c r="H1525" s="41"/>
      <c r="M1525" s="4"/>
      <c r="O1525" s="41"/>
      <c r="P1525" s="52"/>
      <c r="Q1525" s="41"/>
      <c r="Y1525" s="208"/>
      <c r="Z1525" s="208"/>
      <c r="AA1525" s="46"/>
      <c r="AB1525" s="17"/>
      <c r="AC1525" s="17"/>
      <c r="AD1525" s="23"/>
      <c r="AE1525"/>
      <c r="AF1525"/>
      <c r="AG1525"/>
      <c r="AH1525" s="17"/>
    </row>
    <row r="1526" spans="1:34" ht="12.75">
      <c r="A1526" s="77"/>
      <c r="B1526" s="51" t="s">
        <v>858</v>
      </c>
      <c r="C1526" s="273"/>
      <c r="D1526" s="273"/>
      <c r="E1526" s="273"/>
      <c r="F1526" s="41"/>
      <c r="G1526" s="52"/>
      <c r="H1526" s="41"/>
      <c r="M1526" s="4"/>
      <c r="O1526" s="41"/>
      <c r="P1526" s="52"/>
      <c r="Q1526" s="41"/>
      <c r="Y1526" s="208"/>
      <c r="Z1526" s="208"/>
      <c r="AA1526" s="46"/>
      <c r="AB1526" s="17"/>
      <c r="AC1526" s="17"/>
      <c r="AD1526" s="23"/>
      <c r="AE1526"/>
      <c r="AF1526"/>
      <c r="AG1526"/>
      <c r="AH1526" s="17"/>
    </row>
    <row r="1527" spans="1:34" ht="12.75">
      <c r="A1527" s="77"/>
      <c r="B1527" s="51" t="s">
        <v>859</v>
      </c>
      <c r="C1527" s="273"/>
      <c r="D1527" s="273"/>
      <c r="E1527" s="273"/>
      <c r="F1527" s="41"/>
      <c r="G1527" s="52"/>
      <c r="H1527" s="41"/>
      <c r="M1527" s="4"/>
      <c r="O1527" s="41"/>
      <c r="P1527" s="52"/>
      <c r="Q1527" s="41"/>
      <c r="Y1527" s="208"/>
      <c r="Z1527" s="208"/>
      <c r="AA1527" s="46"/>
      <c r="AB1527" s="17"/>
      <c r="AC1527" s="17"/>
      <c r="AD1527" s="23"/>
      <c r="AE1527"/>
      <c r="AF1527"/>
      <c r="AG1527"/>
      <c r="AH1527" s="17"/>
    </row>
    <row r="1528" spans="1:34" ht="12.75">
      <c r="A1528" s="77"/>
      <c r="B1528" s="51" t="s">
        <v>860</v>
      </c>
      <c r="C1528" s="273" t="s">
        <v>863</v>
      </c>
      <c r="D1528" s="273"/>
      <c r="E1528" s="273"/>
      <c r="F1528" s="41"/>
      <c r="G1528" s="52"/>
      <c r="H1528" s="41"/>
      <c r="M1528" s="4"/>
      <c r="O1528" s="41"/>
      <c r="P1528" s="52"/>
      <c r="Q1528" s="41"/>
      <c r="Y1528" s="208"/>
      <c r="Z1528" s="208"/>
      <c r="AA1528" s="46"/>
      <c r="AB1528" s="17"/>
      <c r="AC1528" s="17"/>
      <c r="AD1528" s="23"/>
      <c r="AE1528"/>
      <c r="AF1528"/>
      <c r="AG1528"/>
      <c r="AH1528" s="17"/>
    </row>
    <row r="1529" spans="1:34" ht="12.75">
      <c r="A1529" s="77"/>
      <c r="B1529" s="51" t="s">
        <v>861</v>
      </c>
      <c r="C1529" s="273"/>
      <c r="D1529" s="273"/>
      <c r="E1529" s="273"/>
      <c r="F1529" s="41"/>
      <c r="G1529" s="52"/>
      <c r="H1529" s="41"/>
      <c r="M1529" s="4"/>
      <c r="O1529" s="41"/>
      <c r="P1529" s="52"/>
      <c r="Q1529" s="41"/>
      <c r="Y1529" s="208"/>
      <c r="Z1529" s="208"/>
      <c r="AA1529" s="46"/>
      <c r="AB1529" s="17"/>
      <c r="AC1529" s="17"/>
      <c r="AD1529" s="23"/>
      <c r="AE1529"/>
      <c r="AF1529"/>
      <c r="AG1529"/>
      <c r="AH1529" s="17"/>
    </row>
    <row r="1530" spans="3:34" ht="12.75">
      <c r="C1530" s="1" t="s">
        <v>1760</v>
      </c>
      <c r="G1530" s="57">
        <f>SUM(F1507:F1529)</f>
        <v>18901000</v>
      </c>
      <c r="I1530" s="57">
        <f>SUM(H1507:H1529)</f>
        <v>148500</v>
      </c>
      <c r="M1530" s="4"/>
      <c r="P1530" s="57">
        <f>SUM(O1507:O1529)</f>
        <v>13238000</v>
      </c>
      <c r="R1530" s="57">
        <f>SUM(Q1507:Q1529)</f>
        <v>73500</v>
      </c>
      <c r="Y1530" s="208"/>
      <c r="Z1530" s="208"/>
      <c r="AA1530" s="46"/>
      <c r="AB1530" s="17"/>
      <c r="AC1530" s="17"/>
      <c r="AD1530" s="23"/>
      <c r="AE1530"/>
      <c r="AF1530"/>
      <c r="AG1530"/>
      <c r="AH1530" s="17"/>
    </row>
    <row r="1531" spans="1:34" ht="12.75">
      <c r="A1531" s="8">
        <v>206</v>
      </c>
      <c r="B1531" s="16" t="s">
        <v>1382</v>
      </c>
      <c r="C1531" t="s">
        <v>1384</v>
      </c>
      <c r="F1531" s="6">
        <v>1000</v>
      </c>
      <c r="H1531" s="133">
        <v>0</v>
      </c>
      <c r="M1531" s="4"/>
      <c r="O1531" s="6">
        <v>1000</v>
      </c>
      <c r="Q1531" s="133">
        <v>0</v>
      </c>
      <c r="Y1531" s="208"/>
      <c r="Z1531" s="208"/>
      <c r="AA1531" s="46"/>
      <c r="AB1531" s="17"/>
      <c r="AC1531" s="17"/>
      <c r="AD1531" s="23"/>
      <c r="AE1531"/>
      <c r="AF1531"/>
      <c r="AG1531"/>
      <c r="AH1531" s="17"/>
    </row>
    <row r="1532" spans="1:34" ht="12.75">
      <c r="A1532" s="71"/>
      <c r="B1532" s="53" t="s">
        <v>1312</v>
      </c>
      <c r="C1532" s="54"/>
      <c r="D1532" s="54" t="s">
        <v>2252</v>
      </c>
      <c r="E1532" s="54"/>
      <c r="F1532" s="55"/>
      <c r="G1532" s="56"/>
      <c r="H1532" s="55"/>
      <c r="M1532" s="4"/>
      <c r="O1532" s="55"/>
      <c r="P1532" s="56"/>
      <c r="Q1532" s="55"/>
      <c r="Y1532" s="217"/>
      <c r="Z1532" s="217"/>
      <c r="AA1532" s="46"/>
      <c r="AB1532" s="17"/>
      <c r="AC1532" s="17"/>
      <c r="AD1532" s="23"/>
      <c r="AE1532"/>
      <c r="AF1532"/>
      <c r="AG1532"/>
      <c r="AH1532" s="17"/>
    </row>
    <row r="1533" spans="1:34" ht="12.75">
      <c r="A1533" s="71"/>
      <c r="B1533" s="53" t="s">
        <v>1311</v>
      </c>
      <c r="C1533" s="54"/>
      <c r="D1533" s="54" t="s">
        <v>1761</v>
      </c>
      <c r="E1533" s="54"/>
      <c r="F1533" s="55"/>
      <c r="G1533" s="56"/>
      <c r="H1533" s="55"/>
      <c r="M1533" s="4"/>
      <c r="O1533" s="55"/>
      <c r="P1533" s="56"/>
      <c r="Q1533" s="55"/>
      <c r="Y1533" s="217"/>
      <c r="Z1533" s="217"/>
      <c r="AA1533" s="46"/>
      <c r="AB1533" s="17"/>
      <c r="AC1533" s="17"/>
      <c r="AD1533" s="23"/>
      <c r="AE1533"/>
      <c r="AF1533"/>
      <c r="AG1533"/>
      <c r="AH1533" s="17"/>
    </row>
    <row r="1534" spans="1:34" ht="12.75">
      <c r="A1534" s="71"/>
      <c r="B1534" s="53" t="s">
        <v>1313</v>
      </c>
      <c r="C1534" s="54"/>
      <c r="D1534" s="54" t="s">
        <v>1762</v>
      </c>
      <c r="E1534" s="54"/>
      <c r="F1534" s="55"/>
      <c r="G1534" s="56"/>
      <c r="H1534" s="55"/>
      <c r="M1534" s="4"/>
      <c r="O1534" s="55"/>
      <c r="P1534" s="56"/>
      <c r="Q1534" s="55"/>
      <c r="Y1534" s="217"/>
      <c r="Z1534" s="217"/>
      <c r="AA1534" s="46"/>
      <c r="AB1534" s="17"/>
      <c r="AC1534" s="17"/>
      <c r="AD1534" s="23"/>
      <c r="AE1534"/>
      <c r="AF1534"/>
      <c r="AG1534"/>
      <c r="AH1534" s="17"/>
    </row>
    <row r="1535" spans="2:34" ht="12.75">
      <c r="B1535" s="16" t="s">
        <v>1383</v>
      </c>
      <c r="C1535" t="s">
        <v>1385</v>
      </c>
      <c r="F1535" s="6">
        <v>47000</v>
      </c>
      <c r="H1535" s="133">
        <v>0</v>
      </c>
      <c r="M1535" s="4"/>
      <c r="O1535" s="6">
        <v>47000</v>
      </c>
      <c r="Q1535" s="133">
        <v>0</v>
      </c>
      <c r="Y1535" s="208"/>
      <c r="Z1535" s="208"/>
      <c r="AA1535" s="46"/>
      <c r="AB1535" s="17"/>
      <c r="AC1535" s="17"/>
      <c r="AD1535" s="23"/>
      <c r="AE1535"/>
      <c r="AF1535"/>
      <c r="AG1535"/>
      <c r="AH1535" s="17"/>
    </row>
    <row r="1536" spans="1:34" ht="12.75">
      <c r="A1536" s="71"/>
      <c r="B1536" s="53" t="s">
        <v>1312</v>
      </c>
      <c r="C1536" s="54"/>
      <c r="D1536" s="54" t="s">
        <v>1763</v>
      </c>
      <c r="E1536" s="54"/>
      <c r="F1536" s="55"/>
      <c r="G1536" s="56"/>
      <c r="H1536" s="55"/>
      <c r="M1536" s="4"/>
      <c r="O1536" s="55"/>
      <c r="P1536" s="56"/>
      <c r="Q1536" s="55"/>
      <c r="Y1536" s="217"/>
      <c r="Z1536" s="217"/>
      <c r="AA1536" s="46"/>
      <c r="AB1536" s="17"/>
      <c r="AC1536" s="17"/>
      <c r="AD1536" s="23"/>
      <c r="AE1536"/>
      <c r="AF1536"/>
      <c r="AG1536"/>
      <c r="AH1536" s="17"/>
    </row>
    <row r="1537" spans="1:34" ht="12.75">
      <c r="A1537" s="71"/>
      <c r="B1537" s="53" t="s">
        <v>1311</v>
      </c>
      <c r="C1537" s="54"/>
      <c r="D1537" s="54" t="s">
        <v>864</v>
      </c>
      <c r="E1537" s="54"/>
      <c r="F1537" s="55"/>
      <c r="G1537" s="56"/>
      <c r="H1537" s="55"/>
      <c r="M1537" s="4"/>
      <c r="O1537" s="55"/>
      <c r="P1537" s="56"/>
      <c r="Q1537" s="55"/>
      <c r="Y1537" s="217"/>
      <c r="Z1537" s="217"/>
      <c r="AA1537" s="46"/>
      <c r="AB1537" s="17"/>
      <c r="AC1537" s="17"/>
      <c r="AD1537" s="23"/>
      <c r="AE1537"/>
      <c r="AF1537"/>
      <c r="AG1537"/>
      <c r="AH1537" s="17"/>
    </row>
    <row r="1538" spans="1:34" ht="12.75">
      <c r="A1538" s="71"/>
      <c r="B1538" s="53" t="s">
        <v>1313</v>
      </c>
      <c r="C1538" s="54"/>
      <c r="D1538" s="54" t="s">
        <v>865</v>
      </c>
      <c r="E1538" s="54"/>
      <c r="F1538" s="55"/>
      <c r="G1538" s="56"/>
      <c r="H1538" s="55"/>
      <c r="M1538" s="4"/>
      <c r="O1538" s="55"/>
      <c r="P1538" s="56"/>
      <c r="Q1538" s="55"/>
      <c r="Y1538" s="217"/>
      <c r="Z1538" s="217"/>
      <c r="AA1538" s="46"/>
      <c r="AB1538" s="17"/>
      <c r="AC1538" s="17"/>
      <c r="AD1538" s="23"/>
      <c r="AE1538"/>
      <c r="AF1538"/>
      <c r="AG1538"/>
      <c r="AH1538" s="17"/>
    </row>
    <row r="1539" spans="1:34" ht="12.75">
      <c r="A1539" s="8">
        <v>207</v>
      </c>
      <c r="B1539" s="16" t="s">
        <v>1382</v>
      </c>
      <c r="C1539" t="s">
        <v>1386</v>
      </c>
      <c r="F1539" s="6">
        <v>498000</v>
      </c>
      <c r="H1539" s="6">
        <v>200</v>
      </c>
      <c r="M1539" s="4"/>
      <c r="O1539" s="6">
        <v>498000</v>
      </c>
      <c r="Q1539" s="6">
        <v>200</v>
      </c>
      <c r="Y1539" s="208"/>
      <c r="Z1539" s="208"/>
      <c r="AA1539" s="46"/>
      <c r="AB1539" s="17"/>
      <c r="AC1539" s="17"/>
      <c r="AD1539" s="23"/>
      <c r="AE1539"/>
      <c r="AF1539"/>
      <c r="AG1539"/>
      <c r="AH1539" s="17"/>
    </row>
    <row r="1540" spans="1:34" ht="12.75">
      <c r="A1540" s="71"/>
      <c r="B1540" s="53" t="s">
        <v>1311</v>
      </c>
      <c r="C1540" s="54"/>
      <c r="D1540" s="54" t="s">
        <v>1305</v>
      </c>
      <c r="E1540" s="54"/>
      <c r="F1540" s="55"/>
      <c r="G1540" s="56"/>
      <c r="H1540" s="55"/>
      <c r="M1540" s="4"/>
      <c r="O1540" s="55"/>
      <c r="P1540" s="56"/>
      <c r="Q1540" s="55"/>
      <c r="Y1540" s="217"/>
      <c r="Z1540" s="217"/>
      <c r="AA1540" s="46"/>
      <c r="AB1540" s="17"/>
      <c r="AC1540" s="17"/>
      <c r="AD1540" s="23"/>
      <c r="AE1540"/>
      <c r="AF1540"/>
      <c r="AG1540"/>
      <c r="AH1540" s="17"/>
    </row>
    <row r="1541" spans="1:34" ht="12.75">
      <c r="A1541" s="71"/>
      <c r="B1541" s="53" t="s">
        <v>1313</v>
      </c>
      <c r="C1541" s="54"/>
      <c r="D1541" s="54" t="s">
        <v>160</v>
      </c>
      <c r="E1541" s="54"/>
      <c r="F1541" s="55"/>
      <c r="G1541" s="56"/>
      <c r="H1541" s="55"/>
      <c r="M1541" s="4"/>
      <c r="O1541" s="55"/>
      <c r="P1541" s="56"/>
      <c r="Q1541" s="55"/>
      <c r="Y1541" s="217"/>
      <c r="Z1541" s="217"/>
      <c r="AA1541" s="46"/>
      <c r="AB1541" s="17"/>
      <c r="AC1541" s="17"/>
      <c r="AD1541" s="23"/>
      <c r="AE1541"/>
      <c r="AF1541"/>
      <c r="AG1541"/>
      <c r="AH1541" s="17"/>
    </row>
    <row r="1542" spans="2:34" ht="12.75">
      <c r="B1542" s="16">
        <v>2</v>
      </c>
      <c r="C1542" s="17" t="s">
        <v>866</v>
      </c>
      <c r="F1542" s="6">
        <v>561000</v>
      </c>
      <c r="H1542" s="6">
        <v>1000</v>
      </c>
      <c r="M1542" s="4"/>
      <c r="O1542" s="6">
        <v>561000</v>
      </c>
      <c r="Q1542" s="6">
        <v>1000</v>
      </c>
      <c r="Y1542" s="208"/>
      <c r="Z1542" s="208"/>
      <c r="AA1542" s="46"/>
      <c r="AB1542" s="17"/>
      <c r="AC1542" s="17"/>
      <c r="AD1542" s="23"/>
      <c r="AE1542"/>
      <c r="AF1542"/>
      <c r="AG1542"/>
      <c r="AH1542" s="17"/>
    </row>
    <row r="1543" spans="1:34" ht="12.75">
      <c r="A1543" s="71"/>
      <c r="B1543" s="53" t="s">
        <v>1311</v>
      </c>
      <c r="C1543" s="54"/>
      <c r="D1543" s="54" t="s">
        <v>1305</v>
      </c>
      <c r="E1543" s="54"/>
      <c r="F1543" s="55"/>
      <c r="G1543" s="56"/>
      <c r="H1543" s="55"/>
      <c r="M1543" s="4"/>
      <c r="O1543" s="55"/>
      <c r="P1543" s="56"/>
      <c r="Q1543" s="55"/>
      <c r="Y1543" s="217"/>
      <c r="Z1543" s="217"/>
      <c r="AA1543" s="46"/>
      <c r="AB1543" s="17"/>
      <c r="AC1543" s="17"/>
      <c r="AD1543" s="23"/>
      <c r="AE1543"/>
      <c r="AF1543"/>
      <c r="AG1543"/>
      <c r="AH1543" s="17"/>
    </row>
    <row r="1544" spans="1:34" ht="12.75">
      <c r="A1544" s="71"/>
      <c r="B1544" s="53" t="s">
        <v>1313</v>
      </c>
      <c r="C1544" s="54"/>
      <c r="D1544" s="54" t="s">
        <v>160</v>
      </c>
      <c r="E1544" s="54"/>
      <c r="F1544" s="55"/>
      <c r="G1544" s="56"/>
      <c r="H1544" s="55"/>
      <c r="M1544" s="4"/>
      <c r="O1544" s="55"/>
      <c r="P1544" s="56"/>
      <c r="Q1544" s="55"/>
      <c r="Y1544" s="217"/>
      <c r="Z1544" s="217"/>
      <c r="AA1544" s="46"/>
      <c r="AB1544" s="17"/>
      <c r="AC1544" s="17"/>
      <c r="AD1544" s="23"/>
      <c r="AE1544"/>
      <c r="AF1544"/>
      <c r="AG1544"/>
      <c r="AH1544" s="17"/>
    </row>
    <row r="1545" spans="1:34" ht="12.75">
      <c r="A1545" s="8">
        <v>208</v>
      </c>
      <c r="C1545" t="s">
        <v>1764</v>
      </c>
      <c r="M1545" s="4"/>
      <c r="Y1545" s="208"/>
      <c r="Z1545" s="208"/>
      <c r="AA1545" s="46"/>
      <c r="AB1545" s="17"/>
      <c r="AC1545" s="17"/>
      <c r="AD1545" s="23"/>
      <c r="AE1545"/>
      <c r="AF1545"/>
      <c r="AG1545"/>
      <c r="AH1545" s="17"/>
    </row>
    <row r="1546" spans="2:34" ht="12.75">
      <c r="B1546" s="16" t="s">
        <v>140</v>
      </c>
      <c r="D1546" t="s">
        <v>1765</v>
      </c>
      <c r="F1546" s="6">
        <v>77000</v>
      </c>
      <c r="H1546" s="133">
        <v>0</v>
      </c>
      <c r="M1546" s="4"/>
      <c r="O1546" s="6">
        <v>77000</v>
      </c>
      <c r="Q1546" s="133">
        <v>0</v>
      </c>
      <c r="Y1546" s="208"/>
      <c r="Z1546" s="208"/>
      <c r="AA1546" s="46"/>
      <c r="AB1546" s="17"/>
      <c r="AC1546" s="17"/>
      <c r="AD1546" s="23"/>
      <c r="AE1546"/>
      <c r="AF1546"/>
      <c r="AG1546"/>
      <c r="AH1546" s="17"/>
    </row>
    <row r="1547" spans="2:34" ht="12.75">
      <c r="B1547" s="16" t="s">
        <v>141</v>
      </c>
      <c r="D1547" t="s">
        <v>1766</v>
      </c>
      <c r="F1547" s="6">
        <v>61000</v>
      </c>
      <c r="H1547" s="133">
        <v>0</v>
      </c>
      <c r="M1547" s="4"/>
      <c r="O1547" s="6">
        <v>61000</v>
      </c>
      <c r="Q1547" s="133">
        <v>0</v>
      </c>
      <c r="Y1547" s="208"/>
      <c r="Z1547" s="208"/>
      <c r="AA1547" s="46"/>
      <c r="AB1547" s="17"/>
      <c r="AC1547" s="17"/>
      <c r="AD1547" s="23"/>
      <c r="AE1547"/>
      <c r="AF1547"/>
      <c r="AG1547"/>
      <c r="AH1547" s="17"/>
    </row>
    <row r="1548" spans="2:34" ht="12.75">
      <c r="B1548" s="16" t="s">
        <v>1141</v>
      </c>
      <c r="D1548" t="s">
        <v>867</v>
      </c>
      <c r="F1548" s="6">
        <v>24000</v>
      </c>
      <c r="H1548" s="133">
        <v>0</v>
      </c>
      <c r="M1548" s="4"/>
      <c r="O1548" s="6">
        <v>24000</v>
      </c>
      <c r="Q1548" s="133">
        <v>0</v>
      </c>
      <c r="Y1548" s="208"/>
      <c r="Z1548" s="208"/>
      <c r="AA1548" s="46"/>
      <c r="AB1548" s="17"/>
      <c r="AC1548" s="17"/>
      <c r="AD1548" s="23"/>
      <c r="AE1548"/>
      <c r="AF1548"/>
      <c r="AG1548"/>
      <c r="AH1548" s="17"/>
    </row>
    <row r="1549" spans="2:34" ht="12.75">
      <c r="B1549" s="16" t="s">
        <v>965</v>
      </c>
      <c r="E1549" t="s">
        <v>1767</v>
      </c>
      <c r="F1549" s="6">
        <v>1135000</v>
      </c>
      <c r="H1549" s="6">
        <v>1600</v>
      </c>
      <c r="M1549" s="4"/>
      <c r="O1549" s="6">
        <v>1135000</v>
      </c>
      <c r="Q1549" s="6">
        <v>1600</v>
      </c>
      <c r="Y1549" s="208"/>
      <c r="Z1549" s="208"/>
      <c r="AA1549" s="46"/>
      <c r="AB1549" s="17"/>
      <c r="AC1549" s="17"/>
      <c r="AD1549" s="23"/>
      <c r="AE1549"/>
      <c r="AF1549"/>
      <c r="AG1549"/>
      <c r="AH1549" s="17"/>
    </row>
    <row r="1550" spans="3:34" ht="12.75">
      <c r="C1550" t="s">
        <v>1768</v>
      </c>
      <c r="M1550" s="4"/>
      <c r="Y1550" s="208"/>
      <c r="Z1550" s="208"/>
      <c r="AA1550" s="46"/>
      <c r="AB1550" s="17"/>
      <c r="AC1550" s="17"/>
      <c r="AD1550" s="23"/>
      <c r="AE1550"/>
      <c r="AF1550"/>
      <c r="AG1550"/>
      <c r="AH1550" s="17"/>
    </row>
    <row r="1551" spans="2:34" ht="12.75">
      <c r="B1551" s="16" t="s">
        <v>976</v>
      </c>
      <c r="D1551" t="s">
        <v>1769</v>
      </c>
      <c r="F1551" s="193">
        <v>0</v>
      </c>
      <c r="G1551" s="194"/>
      <c r="H1551" s="193">
        <v>0</v>
      </c>
      <c r="M1551" s="4"/>
      <c r="O1551" s="193">
        <v>0</v>
      </c>
      <c r="P1551" s="194"/>
      <c r="Q1551" s="193">
        <v>0</v>
      </c>
      <c r="Y1551" s="208"/>
      <c r="Z1551" s="208"/>
      <c r="AA1551" s="46"/>
      <c r="AB1551" s="17"/>
      <c r="AC1551" s="17"/>
      <c r="AD1551" s="23"/>
      <c r="AE1551"/>
      <c r="AF1551"/>
      <c r="AG1551"/>
      <c r="AH1551" s="17"/>
    </row>
    <row r="1552" spans="2:34" ht="12.75">
      <c r="B1552" s="16" t="s">
        <v>977</v>
      </c>
      <c r="D1552" t="s">
        <v>1387</v>
      </c>
      <c r="F1552" s="193">
        <v>0</v>
      </c>
      <c r="G1552" s="194"/>
      <c r="H1552" s="193">
        <v>0</v>
      </c>
      <c r="M1552" s="4"/>
      <c r="O1552" s="193">
        <v>0</v>
      </c>
      <c r="P1552" s="194"/>
      <c r="Q1552" s="193">
        <v>0</v>
      </c>
      <c r="Y1552" s="208"/>
      <c r="Z1552" s="208"/>
      <c r="AA1552" s="46"/>
      <c r="AB1552" s="17"/>
      <c r="AC1552" s="17"/>
      <c r="AD1552" s="23"/>
      <c r="AE1552"/>
      <c r="AF1552"/>
      <c r="AG1552"/>
      <c r="AH1552" s="17"/>
    </row>
    <row r="1553" spans="2:34" ht="12.75">
      <c r="B1553" s="16" t="s">
        <v>255</v>
      </c>
      <c r="C1553" t="s">
        <v>1388</v>
      </c>
      <c r="F1553" s="6">
        <v>639000</v>
      </c>
      <c r="H1553" s="6">
        <v>500</v>
      </c>
      <c r="M1553" s="4"/>
      <c r="O1553" s="6">
        <v>639000</v>
      </c>
      <c r="Q1553" s="6">
        <v>500</v>
      </c>
      <c r="Y1553" s="208"/>
      <c r="Z1553" s="208"/>
      <c r="AA1553" s="46"/>
      <c r="AB1553" s="17"/>
      <c r="AC1553" s="17"/>
      <c r="AD1553" s="23"/>
      <c r="AE1553"/>
      <c r="AF1553"/>
      <c r="AG1553"/>
      <c r="AH1553" s="17"/>
    </row>
    <row r="1554" spans="1:34" ht="12.75">
      <c r="A1554" s="71"/>
      <c r="B1554" s="53" t="s">
        <v>1311</v>
      </c>
      <c r="C1554" s="54"/>
      <c r="D1554" s="54" t="s">
        <v>1770</v>
      </c>
      <c r="E1554" s="54"/>
      <c r="F1554" s="55"/>
      <c r="G1554" s="56"/>
      <c r="H1554" s="55"/>
      <c r="M1554" s="4"/>
      <c r="O1554" s="55"/>
      <c r="P1554" s="56"/>
      <c r="Q1554" s="55"/>
      <c r="Y1554" s="217"/>
      <c r="Z1554" s="217"/>
      <c r="AA1554" s="46"/>
      <c r="AB1554" s="17"/>
      <c r="AC1554" s="17"/>
      <c r="AD1554" s="23"/>
      <c r="AE1554"/>
      <c r="AF1554"/>
      <c r="AG1554"/>
      <c r="AH1554" s="17"/>
    </row>
    <row r="1555" spans="1:34" ht="12.75">
      <c r="A1555" s="71"/>
      <c r="B1555" s="53" t="s">
        <v>1313</v>
      </c>
      <c r="C1555" s="54"/>
      <c r="D1555" s="54" t="s">
        <v>1314</v>
      </c>
      <c r="E1555" s="54"/>
      <c r="F1555" s="55"/>
      <c r="G1555" s="56"/>
      <c r="H1555" s="55"/>
      <c r="M1555" s="4"/>
      <c r="O1555" s="55"/>
      <c r="P1555" s="56"/>
      <c r="Q1555" s="55"/>
      <c r="Y1555" s="217"/>
      <c r="Z1555" s="217"/>
      <c r="AA1555" s="46"/>
      <c r="AB1555" s="17"/>
      <c r="AC1555" s="17"/>
      <c r="AD1555" s="23"/>
      <c r="AE1555"/>
      <c r="AF1555"/>
      <c r="AG1555"/>
      <c r="AH1555" s="17"/>
    </row>
    <row r="1556" spans="3:34" ht="12.75">
      <c r="C1556" s="15" t="s">
        <v>1771</v>
      </c>
      <c r="G1556" s="58">
        <f>SUM(F1282:F1555)</f>
        <v>448944000</v>
      </c>
      <c r="H1556" s="26"/>
      <c r="I1556" s="85"/>
      <c r="M1556" s="4"/>
      <c r="P1556" s="58">
        <f>SUM(O1282:O1555)</f>
        <v>193672000</v>
      </c>
      <c r="Q1556" s="26"/>
      <c r="R1556" s="58">
        <f>SUM(Q1282:Q1555)</f>
        <v>2970300</v>
      </c>
      <c r="Y1556" s="208"/>
      <c r="Z1556" s="219"/>
      <c r="AA1556" s="46"/>
      <c r="AB1556" s="17"/>
      <c r="AC1556" s="17"/>
      <c r="AD1556" s="23"/>
      <c r="AE1556"/>
      <c r="AF1556"/>
      <c r="AG1556"/>
      <c r="AH1556" s="17"/>
    </row>
    <row r="1557" spans="2:34" ht="12.75">
      <c r="B1557" s="15" t="s">
        <v>868</v>
      </c>
      <c r="M1557" s="4"/>
      <c r="Y1557" s="208"/>
      <c r="Z1557" s="208"/>
      <c r="AA1557" s="46"/>
      <c r="AB1557" s="17"/>
      <c r="AC1557" s="17"/>
      <c r="AD1557" s="23"/>
      <c r="AE1557"/>
      <c r="AF1557"/>
      <c r="AG1557"/>
      <c r="AH1557" s="17"/>
    </row>
    <row r="1558" spans="1:34" ht="12.75">
      <c r="A1558" s="8">
        <v>209</v>
      </c>
      <c r="B1558" s="16">
        <v>1</v>
      </c>
      <c r="C1558" t="s">
        <v>1772</v>
      </c>
      <c r="F1558" s="6">
        <v>1536000</v>
      </c>
      <c r="H1558" s="6">
        <v>8900</v>
      </c>
      <c r="M1558" s="4"/>
      <c r="O1558" s="6">
        <v>1536000</v>
      </c>
      <c r="Q1558" s="6">
        <v>8900</v>
      </c>
      <c r="Y1558" s="208"/>
      <c r="Z1558" s="208"/>
      <c r="AA1558" s="46"/>
      <c r="AB1558" s="17"/>
      <c r="AC1558" s="17"/>
      <c r="AD1558" s="23"/>
      <c r="AE1558"/>
      <c r="AF1558"/>
      <c r="AG1558"/>
      <c r="AH1558" s="17"/>
    </row>
    <row r="1559" spans="2:34" ht="12.75">
      <c r="B1559" s="16">
        <v>2</v>
      </c>
      <c r="C1559" t="s">
        <v>1773</v>
      </c>
      <c r="F1559" s="6">
        <v>35000</v>
      </c>
      <c r="H1559" s="133">
        <v>0</v>
      </c>
      <c r="M1559" s="4"/>
      <c r="O1559" s="6">
        <v>35000</v>
      </c>
      <c r="Q1559" s="133">
        <v>0</v>
      </c>
      <c r="Y1559" s="208"/>
      <c r="Z1559" s="208"/>
      <c r="AA1559" s="46"/>
      <c r="AB1559" s="17"/>
      <c r="AC1559" s="17"/>
      <c r="AD1559" s="23"/>
      <c r="AE1559"/>
      <c r="AF1559"/>
      <c r="AG1559"/>
      <c r="AH1559" s="17"/>
    </row>
    <row r="1560" spans="3:34" ht="12.75">
      <c r="C1560" t="s">
        <v>1774</v>
      </c>
      <c r="M1560" s="4"/>
      <c r="Y1560" s="208"/>
      <c r="Z1560" s="208"/>
      <c r="AA1560" s="46"/>
      <c r="AB1560" s="17"/>
      <c r="AC1560" s="17"/>
      <c r="AD1560" s="23"/>
      <c r="AE1560"/>
      <c r="AF1560"/>
      <c r="AG1560"/>
      <c r="AH1560" s="17"/>
    </row>
    <row r="1561" spans="2:34" ht="12.75">
      <c r="B1561" s="16" t="s">
        <v>950</v>
      </c>
      <c r="D1561" t="s">
        <v>1775</v>
      </c>
      <c r="F1561" s="6">
        <v>261000</v>
      </c>
      <c r="H1561" s="6">
        <v>1800</v>
      </c>
      <c r="M1561" s="4"/>
      <c r="O1561" s="6">
        <v>261000</v>
      </c>
      <c r="Q1561" s="6">
        <v>1800</v>
      </c>
      <c r="Y1561" s="208"/>
      <c r="Z1561" s="208"/>
      <c r="AA1561" s="46"/>
      <c r="AB1561" s="17"/>
      <c r="AC1561" s="17"/>
      <c r="AD1561" s="23"/>
      <c r="AE1561"/>
      <c r="AF1561"/>
      <c r="AG1561"/>
      <c r="AH1561" s="17"/>
    </row>
    <row r="1562" spans="2:34" ht="12.75">
      <c r="B1562" s="16" t="s">
        <v>952</v>
      </c>
      <c r="D1562" t="s">
        <v>1776</v>
      </c>
      <c r="F1562" s="6">
        <v>350000</v>
      </c>
      <c r="H1562" s="6">
        <v>1800</v>
      </c>
      <c r="M1562" s="4"/>
      <c r="O1562" s="6">
        <v>350000</v>
      </c>
      <c r="Q1562" s="6">
        <v>1800</v>
      </c>
      <c r="Y1562" s="208"/>
      <c r="Z1562" s="208"/>
      <c r="AA1562" s="46"/>
      <c r="AB1562" s="17"/>
      <c r="AC1562" s="17"/>
      <c r="AD1562" s="23"/>
      <c r="AE1562"/>
      <c r="AF1562"/>
      <c r="AG1562"/>
      <c r="AH1562" s="17"/>
    </row>
    <row r="1563" spans="2:34" ht="12.75">
      <c r="B1563" s="16" t="s">
        <v>1687</v>
      </c>
      <c r="C1563" t="s">
        <v>1777</v>
      </c>
      <c r="F1563" s="6">
        <v>430000</v>
      </c>
      <c r="H1563" s="6">
        <v>1300</v>
      </c>
      <c r="M1563" s="4"/>
      <c r="O1563" s="6">
        <v>430000</v>
      </c>
      <c r="Q1563" s="6">
        <v>1300</v>
      </c>
      <c r="Y1563" s="208"/>
      <c r="Z1563" s="208"/>
      <c r="AA1563" s="46"/>
      <c r="AB1563" s="17"/>
      <c r="AC1563" s="17"/>
      <c r="AD1563" s="23"/>
      <c r="AE1563"/>
      <c r="AF1563"/>
      <c r="AG1563"/>
      <c r="AH1563" s="17"/>
    </row>
    <row r="1564" spans="2:34" ht="12.75">
      <c r="B1564" s="16" t="s">
        <v>1688</v>
      </c>
      <c r="D1564" t="s">
        <v>1778</v>
      </c>
      <c r="F1564" s="6">
        <v>377000</v>
      </c>
      <c r="H1564" s="6">
        <v>500</v>
      </c>
      <c r="M1564" s="4"/>
      <c r="O1564" s="6">
        <v>377000</v>
      </c>
      <c r="Q1564" s="6">
        <v>500</v>
      </c>
      <c r="Y1564" s="208"/>
      <c r="Z1564" s="208"/>
      <c r="AA1564" s="46"/>
      <c r="AB1564" s="17"/>
      <c r="AC1564" s="17"/>
      <c r="AD1564" s="23"/>
      <c r="AE1564"/>
      <c r="AF1564"/>
      <c r="AG1564"/>
      <c r="AH1564" s="17"/>
    </row>
    <row r="1565" spans="2:34" ht="12.75">
      <c r="B1565" s="16">
        <v>5</v>
      </c>
      <c r="D1565" t="s">
        <v>1779</v>
      </c>
      <c r="F1565" s="6">
        <v>12000</v>
      </c>
      <c r="H1565" s="133">
        <v>0</v>
      </c>
      <c r="M1565" s="4"/>
      <c r="O1565" s="6">
        <v>12000</v>
      </c>
      <c r="Q1565" s="133">
        <v>0</v>
      </c>
      <c r="Y1565" s="208"/>
      <c r="Z1565" s="208"/>
      <c r="AA1565" s="46"/>
      <c r="AB1565" s="17"/>
      <c r="AC1565" s="17"/>
      <c r="AD1565" s="23"/>
      <c r="AE1565"/>
      <c r="AF1565"/>
      <c r="AG1565"/>
      <c r="AH1565" s="17"/>
    </row>
    <row r="1566" spans="2:34" ht="12.75">
      <c r="B1566" s="16">
        <v>6</v>
      </c>
      <c r="C1566" t="s">
        <v>1780</v>
      </c>
      <c r="F1566" s="6">
        <v>921000</v>
      </c>
      <c r="H1566" s="6">
        <v>600</v>
      </c>
      <c r="M1566" s="4"/>
      <c r="O1566" s="6">
        <v>921000</v>
      </c>
      <c r="Q1566" s="6">
        <v>600</v>
      </c>
      <c r="Y1566" s="208"/>
      <c r="Z1566" s="208"/>
      <c r="AA1566" s="46"/>
      <c r="AB1566" s="17"/>
      <c r="AC1566" s="17"/>
      <c r="AD1566" s="23"/>
      <c r="AE1566"/>
      <c r="AF1566"/>
      <c r="AG1566"/>
      <c r="AH1566" s="17"/>
    </row>
    <row r="1567" spans="2:34" ht="12.75">
      <c r="B1567" s="16">
        <v>7</v>
      </c>
      <c r="C1567" t="s">
        <v>1389</v>
      </c>
      <c r="F1567" s="6">
        <v>49000</v>
      </c>
      <c r="H1567" s="133">
        <v>0</v>
      </c>
      <c r="M1567" s="4"/>
      <c r="O1567" s="6">
        <v>49000</v>
      </c>
      <c r="Q1567" s="133">
        <v>0</v>
      </c>
      <c r="Y1567" s="208"/>
      <c r="Z1567" s="208"/>
      <c r="AA1567" s="46"/>
      <c r="AB1567" s="17"/>
      <c r="AC1567" s="17"/>
      <c r="AD1567" s="23"/>
      <c r="AE1567"/>
      <c r="AF1567"/>
      <c r="AG1567"/>
      <c r="AH1567" s="17"/>
    </row>
    <row r="1568" spans="2:34" ht="12.75">
      <c r="B1568" s="16" t="s">
        <v>1390</v>
      </c>
      <c r="C1568" s="271" t="s">
        <v>869</v>
      </c>
      <c r="D1568" s="271"/>
      <c r="E1568" s="271"/>
      <c r="F1568" s="6">
        <v>370000</v>
      </c>
      <c r="H1568" s="6">
        <v>600</v>
      </c>
      <c r="M1568" s="4"/>
      <c r="O1568" s="6">
        <v>370000</v>
      </c>
      <c r="Q1568" s="6">
        <v>600</v>
      </c>
      <c r="Y1568" s="208"/>
      <c r="Z1568" s="208"/>
      <c r="AA1568" s="46"/>
      <c r="AB1568" s="17"/>
      <c r="AC1568" s="17"/>
      <c r="AD1568" s="23"/>
      <c r="AE1568"/>
      <c r="AF1568"/>
      <c r="AG1568"/>
      <c r="AH1568" s="17"/>
    </row>
    <row r="1569" spans="1:34" ht="12.75">
      <c r="A1569" s="77"/>
      <c r="B1569" s="51" t="s">
        <v>1781</v>
      </c>
      <c r="C1569" s="271"/>
      <c r="D1569" s="271"/>
      <c r="E1569" s="271"/>
      <c r="F1569" s="55"/>
      <c r="G1569" s="56"/>
      <c r="H1569" s="55"/>
      <c r="M1569" s="4"/>
      <c r="O1569" s="55"/>
      <c r="P1569" s="56"/>
      <c r="Q1569" s="55"/>
      <c r="Y1569" s="217"/>
      <c r="Z1569" s="217"/>
      <c r="AA1569" s="46"/>
      <c r="AB1569" s="17"/>
      <c r="AC1569" s="17"/>
      <c r="AD1569" s="23"/>
      <c r="AE1569"/>
      <c r="AF1569"/>
      <c r="AG1569"/>
      <c r="AH1569" s="17"/>
    </row>
    <row r="1570" spans="1:34" ht="12.75">
      <c r="A1570" s="77"/>
      <c r="B1570" s="51" t="s">
        <v>1782</v>
      </c>
      <c r="C1570" s="271"/>
      <c r="D1570" s="271"/>
      <c r="E1570" s="271"/>
      <c r="F1570" s="55"/>
      <c r="G1570" s="56"/>
      <c r="H1570" s="55"/>
      <c r="M1570" s="4"/>
      <c r="O1570" s="55"/>
      <c r="P1570" s="56"/>
      <c r="Q1570" s="55"/>
      <c r="Y1570" s="217"/>
      <c r="Z1570" s="217"/>
      <c r="AA1570" s="46"/>
      <c r="AB1570" s="17"/>
      <c r="AC1570" s="17"/>
      <c r="AD1570" s="23"/>
      <c r="AE1570"/>
      <c r="AF1570"/>
      <c r="AG1570"/>
      <c r="AH1570" s="17"/>
    </row>
    <row r="1571" spans="1:34" ht="12.75">
      <c r="A1571" s="77"/>
      <c r="B1571" s="51" t="s">
        <v>1783</v>
      </c>
      <c r="C1571" s="271"/>
      <c r="D1571" s="271"/>
      <c r="E1571" s="271"/>
      <c r="F1571" s="55"/>
      <c r="G1571" s="56"/>
      <c r="H1571" s="55"/>
      <c r="M1571" s="4"/>
      <c r="O1571" s="55"/>
      <c r="P1571" s="56"/>
      <c r="Q1571" s="55"/>
      <c r="Y1571" s="217"/>
      <c r="Z1571" s="217"/>
      <c r="AA1571" s="46"/>
      <c r="AB1571" s="17"/>
      <c r="AC1571" s="17"/>
      <c r="AD1571" s="23"/>
      <c r="AE1571"/>
      <c r="AF1571"/>
      <c r="AG1571"/>
      <c r="AH1571" s="17"/>
    </row>
    <row r="1572" spans="1:34" ht="12.75">
      <c r="A1572" s="77"/>
      <c r="B1572" s="51" t="s">
        <v>870</v>
      </c>
      <c r="C1572" s="271"/>
      <c r="D1572" s="271"/>
      <c r="E1572" s="271"/>
      <c r="F1572" s="55"/>
      <c r="G1572" s="56"/>
      <c r="H1572" s="55"/>
      <c r="J1572" s="86"/>
      <c r="M1572" s="4"/>
      <c r="O1572" s="55"/>
      <c r="P1572" s="56"/>
      <c r="Q1572" s="55"/>
      <c r="S1572" s="86"/>
      <c r="Y1572" s="217"/>
      <c r="Z1572" s="217"/>
      <c r="AA1572" s="156"/>
      <c r="AB1572" s="17"/>
      <c r="AC1572" s="17"/>
      <c r="AD1572" s="23"/>
      <c r="AE1572"/>
      <c r="AF1572"/>
      <c r="AG1572"/>
      <c r="AH1572" s="17"/>
    </row>
    <row r="1573" spans="1:34" ht="12.75">
      <c r="A1573" s="77"/>
      <c r="B1573" s="51" t="s">
        <v>2253</v>
      </c>
      <c r="C1573" s="271"/>
      <c r="D1573" s="271"/>
      <c r="E1573" s="271"/>
      <c r="F1573" s="55"/>
      <c r="G1573" s="56"/>
      <c r="H1573" s="55"/>
      <c r="M1573" s="4"/>
      <c r="O1573" s="55"/>
      <c r="P1573" s="56"/>
      <c r="Q1573" s="55"/>
      <c r="Y1573" s="217"/>
      <c r="Z1573" s="217"/>
      <c r="AA1573" s="46"/>
      <c r="AB1573" s="17"/>
      <c r="AC1573" s="17"/>
      <c r="AD1573" s="23"/>
      <c r="AE1573"/>
      <c r="AF1573"/>
      <c r="AG1573"/>
      <c r="AH1573" s="17"/>
    </row>
    <row r="1574" spans="3:34" ht="12.75">
      <c r="C1574" s="1" t="s">
        <v>1784</v>
      </c>
      <c r="G1574" s="57">
        <f>SUM(F1558:F1573)</f>
        <v>4341000</v>
      </c>
      <c r="I1574" s="57">
        <f>SUM(H1558:H1573)</f>
        <v>15500</v>
      </c>
      <c r="M1574" s="4"/>
      <c r="P1574" s="57">
        <f>SUM(O1558:O1573)</f>
        <v>4341000</v>
      </c>
      <c r="R1574" s="57">
        <f>SUM(Q1558:Q1573)</f>
        <v>15500</v>
      </c>
      <c r="Y1574" s="208"/>
      <c r="Z1574" s="208"/>
      <c r="AA1574" s="46"/>
      <c r="AB1574" s="17"/>
      <c r="AC1574" s="17"/>
      <c r="AD1574" s="23"/>
      <c r="AE1574"/>
      <c r="AF1574"/>
      <c r="AG1574"/>
      <c r="AH1574" s="17"/>
    </row>
    <row r="1575" spans="1:34" ht="12.75">
      <c r="A1575" s="8">
        <v>210</v>
      </c>
      <c r="B1575" s="16">
        <v>1</v>
      </c>
      <c r="C1575" t="s">
        <v>1785</v>
      </c>
      <c r="F1575" s="6">
        <v>837000</v>
      </c>
      <c r="H1575" s="26"/>
      <c r="J1575" s="24">
        <v>147000</v>
      </c>
      <c r="K1575" s="25" t="s">
        <v>406</v>
      </c>
      <c r="L1575" s="30"/>
      <c r="M1575" s="4"/>
      <c r="O1575" s="6">
        <v>837000</v>
      </c>
      <c r="Q1575" s="26">
        <f>S1575/80</f>
        <v>1837.5</v>
      </c>
      <c r="S1575" s="24">
        <v>147000</v>
      </c>
      <c r="T1575" s="25" t="s">
        <v>406</v>
      </c>
      <c r="Y1575" s="208"/>
      <c r="Z1575" s="219"/>
      <c r="AA1575" s="74"/>
      <c r="AB1575" s="105"/>
      <c r="AC1575" s="17"/>
      <c r="AD1575" s="23"/>
      <c r="AE1575"/>
      <c r="AF1575"/>
      <c r="AG1575"/>
      <c r="AH1575" s="17"/>
    </row>
    <row r="1576" spans="2:34" ht="12.75">
      <c r="B1576" s="16">
        <v>2</v>
      </c>
      <c r="C1576" s="13" t="s">
        <v>1391</v>
      </c>
      <c r="F1576" s="6">
        <v>3000</v>
      </c>
      <c r="H1576" s="26"/>
      <c r="J1576" s="24">
        <v>1100</v>
      </c>
      <c r="K1576" s="25" t="s">
        <v>406</v>
      </c>
      <c r="L1576" s="30"/>
      <c r="M1576" s="4"/>
      <c r="O1576" s="6">
        <v>3000</v>
      </c>
      <c r="Q1576" s="26">
        <f>S1576/80</f>
        <v>13.75</v>
      </c>
      <c r="S1576" s="24">
        <v>1100</v>
      </c>
      <c r="T1576" s="25" t="s">
        <v>406</v>
      </c>
      <c r="Y1576" s="208"/>
      <c r="Z1576" s="219"/>
      <c r="AA1576" s="74"/>
      <c r="AB1576" s="105"/>
      <c r="AC1576" s="17"/>
      <c r="AD1576" s="23"/>
      <c r="AE1576"/>
      <c r="AF1576"/>
      <c r="AG1576"/>
      <c r="AH1576" s="17"/>
    </row>
    <row r="1577" spans="2:34" ht="12.75">
      <c r="B1577" s="16">
        <v>3</v>
      </c>
      <c r="C1577" t="s">
        <v>1786</v>
      </c>
      <c r="F1577" s="6">
        <v>0</v>
      </c>
      <c r="H1577" s="133">
        <v>0</v>
      </c>
      <c r="M1577" s="4"/>
      <c r="O1577" s="6">
        <v>0</v>
      </c>
      <c r="Q1577" s="133">
        <v>0</v>
      </c>
      <c r="Y1577" s="208"/>
      <c r="Z1577" s="208"/>
      <c r="AA1577" s="46"/>
      <c r="AB1577" s="17"/>
      <c r="AC1577" s="17"/>
      <c r="AD1577" s="23"/>
      <c r="AE1577"/>
      <c r="AF1577"/>
      <c r="AG1577"/>
      <c r="AH1577" s="17"/>
    </row>
    <row r="1578" spans="2:34" ht="12.75">
      <c r="B1578" s="16">
        <v>4</v>
      </c>
      <c r="C1578" s="18" t="s">
        <v>871</v>
      </c>
      <c r="F1578" s="6">
        <v>153000</v>
      </c>
      <c r="H1578" s="23">
        <v>200</v>
      </c>
      <c r="M1578" s="4"/>
      <c r="O1578" s="6">
        <v>153000</v>
      </c>
      <c r="Q1578" s="23">
        <v>200</v>
      </c>
      <c r="Y1578" s="208"/>
      <c r="Z1578" s="208"/>
      <c r="AA1578" s="46"/>
      <c r="AB1578" s="17"/>
      <c r="AC1578" s="17"/>
      <c r="AD1578" s="23"/>
      <c r="AE1578"/>
      <c r="AF1578"/>
      <c r="AG1578"/>
      <c r="AH1578" s="17"/>
    </row>
    <row r="1579" spans="2:34" ht="12.75">
      <c r="B1579" s="16">
        <v>5</v>
      </c>
      <c r="C1579" t="s">
        <v>1787</v>
      </c>
      <c r="F1579" s="6">
        <v>13000</v>
      </c>
      <c r="H1579" s="26"/>
      <c r="J1579" s="24">
        <v>5700</v>
      </c>
      <c r="K1579" s="25" t="s">
        <v>406</v>
      </c>
      <c r="L1579" s="30"/>
      <c r="M1579" s="4"/>
      <c r="O1579" s="6">
        <v>13000</v>
      </c>
      <c r="Q1579" s="26">
        <f>S1579/80</f>
        <v>71.25</v>
      </c>
      <c r="S1579" s="24">
        <v>5700</v>
      </c>
      <c r="T1579" s="25" t="s">
        <v>406</v>
      </c>
      <c r="Y1579" s="208"/>
      <c r="Z1579" s="219"/>
      <c r="AA1579" s="74"/>
      <c r="AB1579" s="105"/>
      <c r="AC1579" s="17"/>
      <c r="AD1579" s="23"/>
      <c r="AE1579"/>
      <c r="AF1579"/>
      <c r="AG1579"/>
      <c r="AH1579" s="17"/>
    </row>
    <row r="1580" spans="3:34" ht="12.75">
      <c r="C1580" s="1" t="s">
        <v>1788</v>
      </c>
      <c r="G1580" s="57">
        <f>SUM(F1575:F1579)</f>
        <v>1006000</v>
      </c>
      <c r="M1580" s="4"/>
      <c r="P1580" s="57">
        <f>SUM(O1575:O1579)</f>
        <v>1006000</v>
      </c>
      <c r="Y1580" s="208"/>
      <c r="Z1580" s="208"/>
      <c r="AA1580" s="46"/>
      <c r="AB1580" s="17"/>
      <c r="AC1580" s="17"/>
      <c r="AD1580" s="23"/>
      <c r="AE1580"/>
      <c r="AF1580"/>
      <c r="AG1580"/>
      <c r="AH1580" s="17"/>
    </row>
    <row r="1581" spans="1:34" ht="12.75">
      <c r="A1581" s="8">
        <v>211</v>
      </c>
      <c r="B1581" s="16" t="s">
        <v>1135</v>
      </c>
      <c r="C1581" t="s">
        <v>1392</v>
      </c>
      <c r="F1581" s="6">
        <v>0</v>
      </c>
      <c r="H1581" s="26"/>
      <c r="J1581" s="201">
        <v>0</v>
      </c>
      <c r="K1581" s="25" t="s">
        <v>1128</v>
      </c>
      <c r="L1581" s="30"/>
      <c r="M1581" s="4"/>
      <c r="O1581" s="6">
        <v>0</v>
      </c>
      <c r="Q1581" s="26"/>
      <c r="S1581" s="201">
        <v>0</v>
      </c>
      <c r="T1581" s="25" t="s">
        <v>1128</v>
      </c>
      <c r="Y1581" s="208"/>
      <c r="Z1581" s="219"/>
      <c r="AA1581" s="74"/>
      <c r="AB1581" s="105"/>
      <c r="AC1581" s="17"/>
      <c r="AD1581" s="23"/>
      <c r="AE1581"/>
      <c r="AF1581"/>
      <c r="AG1581"/>
      <c r="AH1581" s="17"/>
    </row>
    <row r="1582" spans="2:34" ht="12.75">
      <c r="B1582" s="16" t="s">
        <v>1141</v>
      </c>
      <c r="D1582" t="s">
        <v>1789</v>
      </c>
      <c r="F1582" s="6">
        <v>4000</v>
      </c>
      <c r="H1582" s="26"/>
      <c r="J1582" s="24">
        <v>500</v>
      </c>
      <c r="K1582" s="25" t="s">
        <v>406</v>
      </c>
      <c r="L1582" s="30"/>
      <c r="M1582" s="4"/>
      <c r="O1582" s="6">
        <v>4000</v>
      </c>
      <c r="Q1582" s="26">
        <f>S1582/80</f>
        <v>6.25</v>
      </c>
      <c r="S1582" s="24">
        <v>500</v>
      </c>
      <c r="T1582" s="25" t="s">
        <v>406</v>
      </c>
      <c r="Y1582" s="208"/>
      <c r="Z1582" s="219"/>
      <c r="AA1582" s="74"/>
      <c r="AB1582" s="105"/>
      <c r="AC1582" s="17"/>
      <c r="AD1582" s="23"/>
      <c r="AE1582"/>
      <c r="AF1582"/>
      <c r="AG1582"/>
      <c r="AH1582" s="17"/>
    </row>
    <row r="1583" spans="2:34" ht="12.75">
      <c r="B1583" s="16" t="s">
        <v>976</v>
      </c>
      <c r="C1583" t="s">
        <v>1790</v>
      </c>
      <c r="F1583" s="6">
        <v>0</v>
      </c>
      <c r="H1583" s="26"/>
      <c r="J1583" s="201">
        <v>0</v>
      </c>
      <c r="K1583" s="25" t="s">
        <v>1128</v>
      </c>
      <c r="L1583" s="30"/>
      <c r="M1583" s="4"/>
      <c r="O1583" s="6">
        <v>0</v>
      </c>
      <c r="Q1583" s="26"/>
      <c r="S1583" s="201">
        <v>0</v>
      </c>
      <c r="T1583" s="25" t="s">
        <v>1128</v>
      </c>
      <c r="Y1583" s="208"/>
      <c r="Z1583" s="219"/>
      <c r="AA1583" s="74"/>
      <c r="AB1583" s="105"/>
      <c r="AC1583" s="17"/>
      <c r="AD1583" s="23"/>
      <c r="AE1583"/>
      <c r="AF1583"/>
      <c r="AG1583"/>
      <c r="AH1583" s="17"/>
    </row>
    <row r="1584" spans="2:34" ht="12.75">
      <c r="B1584" s="16" t="s">
        <v>216</v>
      </c>
      <c r="D1584" t="s">
        <v>1791</v>
      </c>
      <c r="F1584" s="6">
        <v>1000</v>
      </c>
      <c r="H1584" s="26"/>
      <c r="J1584" s="24">
        <v>300</v>
      </c>
      <c r="K1584" s="25" t="s">
        <v>406</v>
      </c>
      <c r="L1584" s="30"/>
      <c r="M1584" s="4"/>
      <c r="O1584" s="6">
        <v>1000</v>
      </c>
      <c r="Q1584" s="26">
        <f>S1584/80</f>
        <v>3.75</v>
      </c>
      <c r="S1584" s="24">
        <v>300</v>
      </c>
      <c r="T1584" s="25" t="s">
        <v>406</v>
      </c>
      <c r="Y1584" s="208"/>
      <c r="Z1584" s="219"/>
      <c r="AA1584" s="74"/>
      <c r="AB1584" s="105"/>
      <c r="AC1584" s="17"/>
      <c r="AD1584" s="23"/>
      <c r="AE1584"/>
      <c r="AF1584"/>
      <c r="AG1584"/>
      <c r="AH1584" s="17"/>
    </row>
    <row r="1585" spans="2:34" ht="12.75">
      <c r="B1585" s="16" t="s">
        <v>217</v>
      </c>
      <c r="D1585" t="s">
        <v>1792</v>
      </c>
      <c r="F1585" s="6">
        <v>5000</v>
      </c>
      <c r="H1585" s="26"/>
      <c r="J1585" s="24">
        <v>1100</v>
      </c>
      <c r="K1585" s="25" t="s">
        <v>406</v>
      </c>
      <c r="L1585" s="30"/>
      <c r="M1585" s="4"/>
      <c r="O1585" s="6">
        <v>5000</v>
      </c>
      <c r="Q1585" s="26">
        <f>S1585/80</f>
        <v>13.75</v>
      </c>
      <c r="S1585" s="24">
        <v>1100</v>
      </c>
      <c r="T1585" s="25" t="s">
        <v>406</v>
      </c>
      <c r="Y1585" s="208"/>
      <c r="Z1585" s="219"/>
      <c r="AA1585" s="74"/>
      <c r="AB1585" s="105"/>
      <c r="AC1585" s="17"/>
      <c r="AD1585" s="23"/>
      <c r="AE1585"/>
      <c r="AF1585"/>
      <c r="AG1585"/>
      <c r="AH1585" s="17"/>
    </row>
    <row r="1586" spans="2:34" ht="12.75">
      <c r="B1586" s="16" t="s">
        <v>1324</v>
      </c>
      <c r="D1586" s="271" t="s">
        <v>1795</v>
      </c>
      <c r="E1586" s="271"/>
      <c r="F1586" s="6">
        <v>0</v>
      </c>
      <c r="H1586" s="26"/>
      <c r="J1586" s="201">
        <v>0</v>
      </c>
      <c r="K1586" s="25" t="s">
        <v>1128</v>
      </c>
      <c r="L1586" s="30"/>
      <c r="M1586" s="4"/>
      <c r="O1586" s="6">
        <v>0</v>
      </c>
      <c r="Q1586" s="26"/>
      <c r="S1586" s="201">
        <v>0</v>
      </c>
      <c r="T1586" s="25" t="s">
        <v>1128</v>
      </c>
      <c r="Y1586" s="208"/>
      <c r="Z1586" s="219"/>
      <c r="AA1586" s="74"/>
      <c r="AB1586" s="105"/>
      <c r="AC1586" s="17"/>
      <c r="AD1586" s="23"/>
      <c r="AE1586"/>
      <c r="AF1586"/>
      <c r="AG1586"/>
      <c r="AH1586" s="17"/>
    </row>
    <row r="1587" spans="1:34" ht="12.75">
      <c r="A1587" s="77"/>
      <c r="B1587" s="51" t="s">
        <v>1793</v>
      </c>
      <c r="C1587" s="92"/>
      <c r="D1587" s="271"/>
      <c r="E1587" s="271"/>
      <c r="F1587" s="55"/>
      <c r="G1587" s="56"/>
      <c r="H1587" s="55"/>
      <c r="J1587" s="24"/>
      <c r="K1587" s="25"/>
      <c r="L1587" s="30"/>
      <c r="M1587" s="4"/>
      <c r="O1587" s="55"/>
      <c r="P1587" s="56"/>
      <c r="Q1587" s="55"/>
      <c r="S1587" s="24"/>
      <c r="T1587" s="25"/>
      <c r="Y1587" s="217"/>
      <c r="Z1587" s="217"/>
      <c r="AA1587" s="74"/>
      <c r="AB1587" s="105"/>
      <c r="AC1587" s="17"/>
      <c r="AD1587" s="23"/>
      <c r="AE1587"/>
      <c r="AF1587"/>
      <c r="AG1587"/>
      <c r="AH1587" s="17"/>
    </row>
    <row r="1588" spans="1:34" ht="12.75">
      <c r="A1588" s="77"/>
      <c r="B1588" s="51" t="s">
        <v>1794</v>
      </c>
      <c r="C1588" s="92"/>
      <c r="D1588" s="271"/>
      <c r="E1588" s="271"/>
      <c r="F1588" s="55"/>
      <c r="G1588" s="56"/>
      <c r="H1588" s="55"/>
      <c r="J1588" s="24"/>
      <c r="K1588" s="25"/>
      <c r="L1588" s="30"/>
      <c r="M1588" s="4"/>
      <c r="O1588" s="55"/>
      <c r="P1588" s="56"/>
      <c r="Q1588" s="55"/>
      <c r="S1588" s="24"/>
      <c r="T1588" s="25"/>
      <c r="Y1588" s="217"/>
      <c r="Z1588" s="217"/>
      <c r="AA1588" s="74"/>
      <c r="AB1588" s="105"/>
      <c r="AC1588" s="17"/>
      <c r="AD1588" s="23"/>
      <c r="AE1588"/>
      <c r="AF1588"/>
      <c r="AG1588"/>
      <c r="AH1588" s="17"/>
    </row>
    <row r="1589" spans="2:34" ht="12.75">
      <c r="B1589" s="16" t="s">
        <v>571</v>
      </c>
      <c r="C1589" t="s">
        <v>872</v>
      </c>
      <c r="F1589" s="6">
        <v>0</v>
      </c>
      <c r="H1589" s="26"/>
      <c r="J1589" s="201">
        <v>0</v>
      </c>
      <c r="K1589" s="25" t="s">
        <v>1128</v>
      </c>
      <c r="L1589" s="30"/>
      <c r="M1589" s="4"/>
      <c r="O1589" s="6">
        <v>0</v>
      </c>
      <c r="Q1589" s="26"/>
      <c r="S1589" s="201">
        <v>0</v>
      </c>
      <c r="T1589" s="25" t="s">
        <v>1128</v>
      </c>
      <c r="Y1589" s="208"/>
      <c r="Z1589" s="219"/>
      <c r="AA1589" s="74"/>
      <c r="AB1589" s="105"/>
      <c r="AC1589" s="17"/>
      <c r="AD1589" s="23"/>
      <c r="AE1589"/>
      <c r="AF1589"/>
      <c r="AG1589"/>
      <c r="AH1589" s="17"/>
    </row>
    <row r="1590" spans="2:34" ht="12.75">
      <c r="B1590" s="16" t="s">
        <v>572</v>
      </c>
      <c r="C1590" t="s">
        <v>873</v>
      </c>
      <c r="F1590" s="6">
        <v>0</v>
      </c>
      <c r="H1590" s="26"/>
      <c r="J1590" s="201">
        <v>0</v>
      </c>
      <c r="K1590" s="25" t="s">
        <v>1128</v>
      </c>
      <c r="L1590" s="30"/>
      <c r="M1590" s="4"/>
      <c r="O1590" s="6">
        <v>0</v>
      </c>
      <c r="Q1590" s="26"/>
      <c r="S1590" s="201">
        <v>0</v>
      </c>
      <c r="T1590" s="25" t="s">
        <v>1128</v>
      </c>
      <c r="Y1590" s="208"/>
      <c r="Z1590" s="219"/>
      <c r="AA1590" s="74"/>
      <c r="AB1590" s="105"/>
      <c r="AC1590" s="17"/>
      <c r="AD1590" s="23"/>
      <c r="AE1590"/>
      <c r="AF1590"/>
      <c r="AG1590"/>
      <c r="AH1590" s="17"/>
    </row>
    <row r="1591" spans="2:34" ht="12.75" customHeight="1">
      <c r="B1591" s="16" t="s">
        <v>952</v>
      </c>
      <c r="D1591" s="19" t="s">
        <v>1796</v>
      </c>
      <c r="E1591" s="22"/>
      <c r="F1591" s="6">
        <v>0</v>
      </c>
      <c r="H1591" s="26"/>
      <c r="J1591" s="201">
        <v>0</v>
      </c>
      <c r="K1591" s="25" t="s">
        <v>1128</v>
      </c>
      <c r="L1591" s="30"/>
      <c r="M1591" s="4"/>
      <c r="O1591" s="6">
        <v>0</v>
      </c>
      <c r="Q1591" s="26"/>
      <c r="S1591" s="201">
        <v>0</v>
      </c>
      <c r="T1591" s="25" t="s">
        <v>1128</v>
      </c>
      <c r="Y1591" s="208"/>
      <c r="Z1591" s="219"/>
      <c r="AA1591" s="74"/>
      <c r="AB1591" s="105"/>
      <c r="AC1591" s="17"/>
      <c r="AD1591" s="23"/>
      <c r="AE1591"/>
      <c r="AF1591"/>
      <c r="AG1591"/>
      <c r="AH1591" s="17"/>
    </row>
    <row r="1592" spans="3:34" ht="12.75">
      <c r="C1592" s="1" t="s">
        <v>1797</v>
      </c>
      <c r="D1592" s="22"/>
      <c r="E1592" s="22"/>
      <c r="G1592" s="57">
        <f>SUM(F1581:F1591)</f>
        <v>10000</v>
      </c>
      <c r="I1592" s="60">
        <f>SUM(J1581:J1591)</f>
        <v>1900</v>
      </c>
      <c r="M1592" s="4"/>
      <c r="P1592" s="57">
        <f>SUM(O1581:O1591)</f>
        <v>10000</v>
      </c>
      <c r="R1592" s="60">
        <f>SUM(S1581:S1591)</f>
        <v>1900</v>
      </c>
      <c r="Y1592" s="208"/>
      <c r="Z1592" s="208"/>
      <c r="AA1592" s="46"/>
      <c r="AB1592" s="17"/>
      <c r="AC1592" s="17"/>
      <c r="AD1592" s="23"/>
      <c r="AE1592"/>
      <c r="AF1592"/>
      <c r="AG1592"/>
      <c r="AH1592" s="17"/>
    </row>
    <row r="1593" spans="1:34" ht="12.75">
      <c r="A1593" s="8">
        <v>212</v>
      </c>
      <c r="B1593" s="16" t="s">
        <v>1135</v>
      </c>
      <c r="C1593" t="s">
        <v>874</v>
      </c>
      <c r="D1593" s="22"/>
      <c r="E1593" s="22"/>
      <c r="F1593" s="6">
        <v>785000</v>
      </c>
      <c r="H1593" s="6">
        <v>5300</v>
      </c>
      <c r="M1593" s="4"/>
      <c r="O1593" s="6">
        <v>785000</v>
      </c>
      <c r="Q1593" s="6">
        <v>5300</v>
      </c>
      <c r="Y1593" s="208"/>
      <c r="Z1593" s="208"/>
      <c r="AA1593" s="46"/>
      <c r="AB1593" s="17"/>
      <c r="AC1593" s="17"/>
      <c r="AD1593" s="23"/>
      <c r="AE1593"/>
      <c r="AF1593"/>
      <c r="AG1593"/>
      <c r="AH1593" s="17"/>
    </row>
    <row r="1594" spans="2:34" ht="12.75">
      <c r="B1594" s="16" t="s">
        <v>1141</v>
      </c>
      <c r="D1594" t="s">
        <v>1798</v>
      </c>
      <c r="F1594" s="6">
        <v>327000</v>
      </c>
      <c r="H1594" s="6">
        <v>2300</v>
      </c>
      <c r="M1594" s="4"/>
      <c r="O1594" s="6">
        <v>327000</v>
      </c>
      <c r="Q1594" s="6">
        <v>2300</v>
      </c>
      <c r="Y1594" s="208"/>
      <c r="Z1594" s="208"/>
      <c r="AA1594" s="46"/>
      <c r="AB1594" s="17"/>
      <c r="AC1594" s="17"/>
      <c r="AD1594" s="23"/>
      <c r="AE1594"/>
      <c r="AF1594"/>
      <c r="AG1594"/>
      <c r="AH1594" s="17"/>
    </row>
    <row r="1595" spans="2:34" ht="12.75">
      <c r="B1595" s="16" t="s">
        <v>976</v>
      </c>
      <c r="D1595" t="s">
        <v>1799</v>
      </c>
      <c r="F1595" s="6">
        <v>12000</v>
      </c>
      <c r="H1595" s="6">
        <v>100</v>
      </c>
      <c r="M1595" s="4"/>
      <c r="O1595" s="6">
        <v>12000</v>
      </c>
      <c r="Q1595" s="6">
        <v>100</v>
      </c>
      <c r="Y1595" s="208"/>
      <c r="Z1595" s="208"/>
      <c r="AA1595" s="46"/>
      <c r="AB1595" s="17"/>
      <c r="AC1595" s="17"/>
      <c r="AD1595" s="23"/>
      <c r="AE1595"/>
      <c r="AF1595"/>
      <c r="AG1595"/>
      <c r="AH1595" s="17"/>
    </row>
    <row r="1596" spans="2:34" ht="12.75">
      <c r="B1596" s="16" t="s">
        <v>977</v>
      </c>
      <c r="D1596" t="s">
        <v>1800</v>
      </c>
      <c r="F1596" s="6">
        <v>51000</v>
      </c>
      <c r="H1596" s="6">
        <v>500</v>
      </c>
      <c r="M1596" s="4"/>
      <c r="O1596" s="6">
        <v>51000</v>
      </c>
      <c r="Q1596" s="6">
        <v>500</v>
      </c>
      <c r="Y1596" s="208"/>
      <c r="Z1596" s="208"/>
      <c r="AA1596" s="46"/>
      <c r="AB1596" s="17"/>
      <c r="AC1596" s="17"/>
      <c r="AD1596" s="23"/>
      <c r="AE1596"/>
      <c r="AF1596"/>
      <c r="AG1596"/>
      <c r="AH1596" s="17"/>
    </row>
    <row r="1597" spans="2:34" ht="12.75">
      <c r="B1597" s="16" t="s">
        <v>218</v>
      </c>
      <c r="D1597" t="s">
        <v>344</v>
      </c>
      <c r="F1597" s="6">
        <v>517000</v>
      </c>
      <c r="H1597" s="6">
        <v>5400</v>
      </c>
      <c r="M1597" s="4"/>
      <c r="O1597" s="6">
        <v>517000</v>
      </c>
      <c r="Q1597" s="6">
        <v>5400</v>
      </c>
      <c r="Y1597" s="208"/>
      <c r="Z1597" s="208"/>
      <c r="AA1597" s="46"/>
      <c r="AB1597" s="17"/>
      <c r="AC1597" s="17"/>
      <c r="AD1597" s="23"/>
      <c r="AE1597"/>
      <c r="AF1597"/>
      <c r="AG1597"/>
      <c r="AH1597" s="17"/>
    </row>
    <row r="1598" spans="3:34" ht="12.75">
      <c r="C1598" s="1" t="s">
        <v>345</v>
      </c>
      <c r="G1598" s="57">
        <f>SUM(F1593:F1597)</f>
        <v>1692000</v>
      </c>
      <c r="I1598" s="57">
        <f>SUM(H1593:H1597)</f>
        <v>13600</v>
      </c>
      <c r="M1598" s="4"/>
      <c r="P1598" s="57">
        <f>SUM(O1593:O1597)</f>
        <v>1692000</v>
      </c>
      <c r="R1598" s="57">
        <f>SUM(Q1593:Q1597)</f>
        <v>13600</v>
      </c>
      <c r="Y1598" s="208"/>
      <c r="Z1598" s="208"/>
      <c r="AA1598" s="46"/>
      <c r="AB1598" s="17"/>
      <c r="AC1598" s="17"/>
      <c r="AD1598" s="23"/>
      <c r="AE1598"/>
      <c r="AF1598"/>
      <c r="AG1598"/>
      <c r="AH1598" s="17"/>
    </row>
    <row r="1599" spans="1:34" ht="12.75">
      <c r="A1599" s="8">
        <v>213</v>
      </c>
      <c r="B1599" s="16">
        <v>1</v>
      </c>
      <c r="C1599" t="s">
        <v>346</v>
      </c>
      <c r="F1599" s="6">
        <v>277000</v>
      </c>
      <c r="H1599" s="6">
        <v>200</v>
      </c>
      <c r="M1599" s="4"/>
      <c r="O1599" s="6">
        <v>277000</v>
      </c>
      <c r="Q1599" s="6">
        <v>200</v>
      </c>
      <c r="Y1599" s="208"/>
      <c r="Z1599" s="208"/>
      <c r="AA1599" s="46"/>
      <c r="AB1599" s="17"/>
      <c r="AC1599" s="17"/>
      <c r="AD1599" s="23"/>
      <c r="AE1599"/>
      <c r="AF1599"/>
      <c r="AG1599"/>
      <c r="AH1599" s="17"/>
    </row>
    <row r="1600" spans="2:34" ht="12.75">
      <c r="B1600" s="16">
        <v>2</v>
      </c>
      <c r="C1600" t="s">
        <v>347</v>
      </c>
      <c r="F1600" s="6">
        <v>87000</v>
      </c>
      <c r="H1600" s="133">
        <v>0</v>
      </c>
      <c r="M1600" s="4"/>
      <c r="O1600" s="6">
        <v>87000</v>
      </c>
      <c r="Q1600" s="133">
        <v>0</v>
      </c>
      <c r="Y1600" s="208"/>
      <c r="Z1600" s="208"/>
      <c r="AA1600" s="46"/>
      <c r="AB1600" s="17"/>
      <c r="AC1600" s="17"/>
      <c r="AD1600" s="23"/>
      <c r="AE1600"/>
      <c r="AF1600"/>
      <c r="AG1600"/>
      <c r="AH1600" s="17"/>
    </row>
    <row r="1601" spans="2:34" ht="12.75">
      <c r="B1601" s="16">
        <v>3</v>
      </c>
      <c r="C1601" t="s">
        <v>405</v>
      </c>
      <c r="F1601" s="6">
        <v>7000</v>
      </c>
      <c r="H1601" s="133">
        <v>0</v>
      </c>
      <c r="M1601" s="4"/>
      <c r="O1601" s="6">
        <v>7000</v>
      </c>
      <c r="Q1601" s="133">
        <v>0</v>
      </c>
      <c r="Y1601" s="208"/>
      <c r="Z1601" s="208"/>
      <c r="AA1601" s="46"/>
      <c r="AB1601" s="17"/>
      <c r="AC1601" s="17"/>
      <c r="AD1601" s="23"/>
      <c r="AE1601"/>
      <c r="AF1601"/>
      <c r="AG1601"/>
      <c r="AH1601" s="17"/>
    </row>
    <row r="1602" spans="2:34" ht="12.75">
      <c r="B1602" s="16" t="s">
        <v>1142</v>
      </c>
      <c r="C1602" t="s">
        <v>1393</v>
      </c>
      <c r="F1602" s="6">
        <v>44000</v>
      </c>
      <c r="H1602" s="133">
        <v>0</v>
      </c>
      <c r="M1602" s="4"/>
      <c r="O1602" s="6">
        <v>44000</v>
      </c>
      <c r="Q1602" s="133">
        <v>0</v>
      </c>
      <c r="Y1602" s="208"/>
      <c r="Z1602" s="208"/>
      <c r="AA1602" s="46"/>
      <c r="AB1602" s="17"/>
      <c r="AC1602" s="17"/>
      <c r="AD1602" s="23"/>
      <c r="AE1602"/>
      <c r="AF1602"/>
      <c r="AG1602"/>
      <c r="AH1602" s="17"/>
    </row>
    <row r="1603" spans="1:34" ht="12.75">
      <c r="A1603" s="8">
        <v>214</v>
      </c>
      <c r="B1603" s="16">
        <v>1</v>
      </c>
      <c r="C1603" t="s">
        <v>348</v>
      </c>
      <c r="F1603" s="6">
        <v>7000</v>
      </c>
      <c r="H1603" s="6">
        <v>200</v>
      </c>
      <c r="M1603" s="4"/>
      <c r="O1603" s="6">
        <v>7000</v>
      </c>
      <c r="Q1603" s="6">
        <v>200</v>
      </c>
      <c r="Y1603" s="208"/>
      <c r="Z1603" s="208"/>
      <c r="AA1603" s="46"/>
      <c r="AB1603" s="17"/>
      <c r="AC1603" s="17"/>
      <c r="AD1603" s="23"/>
      <c r="AE1603"/>
      <c r="AF1603"/>
      <c r="AG1603"/>
      <c r="AH1603" s="17"/>
    </row>
    <row r="1604" spans="2:34" ht="12.75">
      <c r="B1604" s="16">
        <v>2</v>
      </c>
      <c r="C1604" t="s">
        <v>1394</v>
      </c>
      <c r="F1604" s="6">
        <v>4000</v>
      </c>
      <c r="H1604" s="133">
        <v>0</v>
      </c>
      <c r="M1604" s="4"/>
      <c r="O1604" s="6">
        <v>4000</v>
      </c>
      <c r="Q1604" s="133">
        <v>0</v>
      </c>
      <c r="Y1604" s="208"/>
      <c r="Z1604" s="208"/>
      <c r="AA1604" s="46"/>
      <c r="AB1604" s="17"/>
      <c r="AC1604" s="17"/>
      <c r="AD1604" s="23"/>
      <c r="AE1604"/>
      <c r="AF1604"/>
      <c r="AG1604"/>
      <c r="AH1604" s="17"/>
    </row>
    <row r="1605" spans="1:34" ht="12.75">
      <c r="A1605" s="8">
        <v>215</v>
      </c>
      <c r="B1605" s="16">
        <v>1</v>
      </c>
      <c r="C1605" t="s">
        <v>1395</v>
      </c>
      <c r="F1605" s="6">
        <v>460000</v>
      </c>
      <c r="H1605" s="6">
        <v>1100</v>
      </c>
      <c r="M1605" s="4"/>
      <c r="O1605" s="6">
        <v>460000</v>
      </c>
      <c r="Q1605" s="6">
        <v>1100</v>
      </c>
      <c r="Y1605" s="208"/>
      <c r="Z1605" s="208"/>
      <c r="AA1605" s="46"/>
      <c r="AB1605" s="17"/>
      <c r="AC1605" s="17"/>
      <c r="AD1605" s="23"/>
      <c r="AE1605"/>
      <c r="AF1605"/>
      <c r="AG1605"/>
      <c r="AH1605" s="17"/>
    </row>
    <row r="1606" spans="1:34" ht="12.75">
      <c r="A1606" s="87"/>
      <c r="B1606" s="182" t="s">
        <v>1475</v>
      </c>
      <c r="C1606" s="89" t="s">
        <v>1476</v>
      </c>
      <c r="D1606" s="89"/>
      <c r="E1606" s="89"/>
      <c r="F1606" s="90">
        <v>275000</v>
      </c>
      <c r="G1606" s="91"/>
      <c r="H1606" s="90">
        <v>1900</v>
      </c>
      <c r="M1606" s="4"/>
      <c r="O1606" s="90">
        <v>275000</v>
      </c>
      <c r="P1606" s="91"/>
      <c r="Q1606" s="90">
        <v>1900</v>
      </c>
      <c r="Y1606" s="208"/>
      <c r="Z1606" s="208"/>
      <c r="AA1606" s="46"/>
      <c r="AB1606" s="17"/>
      <c r="AC1606" s="17"/>
      <c r="AD1606" s="23"/>
      <c r="AE1606"/>
      <c r="AF1606"/>
      <c r="AG1606"/>
      <c r="AH1606" s="17"/>
    </row>
    <row r="1607" spans="1:34" ht="12.75">
      <c r="A1607" s="87"/>
      <c r="B1607" s="88" t="s">
        <v>1397</v>
      </c>
      <c r="C1607" s="89" t="s">
        <v>1474</v>
      </c>
      <c r="D1607" s="89"/>
      <c r="E1607" s="89"/>
      <c r="F1607" s="90">
        <v>129000</v>
      </c>
      <c r="G1607" s="91"/>
      <c r="H1607" s="90">
        <v>1100</v>
      </c>
      <c r="M1607" s="4"/>
      <c r="O1607" s="90">
        <v>129000</v>
      </c>
      <c r="P1607" s="91"/>
      <c r="Q1607" s="90">
        <v>1100</v>
      </c>
      <c r="Y1607" s="208"/>
      <c r="Z1607" s="208"/>
      <c r="AA1607" s="46"/>
      <c r="AB1607" s="17"/>
      <c r="AC1607" s="17"/>
      <c r="AD1607" s="23"/>
      <c r="AE1607"/>
      <c r="AF1607"/>
      <c r="AG1607"/>
      <c r="AH1607" s="17"/>
    </row>
    <row r="1608" spans="2:34" ht="12.75">
      <c r="B1608" s="16">
        <v>2</v>
      </c>
      <c r="C1608" t="s">
        <v>1396</v>
      </c>
      <c r="F1608" s="6">
        <v>2504000</v>
      </c>
      <c r="H1608" s="6">
        <v>18000</v>
      </c>
      <c r="M1608" s="4"/>
      <c r="O1608" s="6">
        <v>2504000</v>
      </c>
      <c r="Q1608" s="6">
        <v>18000</v>
      </c>
      <c r="Y1608" s="208"/>
      <c r="Z1608" s="208"/>
      <c r="AA1608" s="46"/>
      <c r="AB1608" s="17"/>
      <c r="AC1608" s="17"/>
      <c r="AD1608" s="23"/>
      <c r="AE1608"/>
      <c r="AF1608"/>
      <c r="AG1608"/>
      <c r="AH1608" s="17"/>
    </row>
    <row r="1609" spans="1:34" ht="12.75">
      <c r="A1609" s="71"/>
      <c r="B1609" s="53" t="s">
        <v>977</v>
      </c>
      <c r="C1609" s="54" t="s">
        <v>349</v>
      </c>
      <c r="D1609" s="54"/>
      <c r="E1609" s="54"/>
      <c r="F1609" s="55"/>
      <c r="G1609" s="56"/>
      <c r="H1609" s="55"/>
      <c r="M1609" s="4"/>
      <c r="O1609" s="55"/>
      <c r="P1609" s="56"/>
      <c r="Q1609" s="55"/>
      <c r="Y1609" s="217"/>
      <c r="Z1609" s="217"/>
      <c r="AA1609" s="46"/>
      <c r="AB1609" s="17"/>
      <c r="AC1609" s="17"/>
      <c r="AD1609" s="23"/>
      <c r="AE1609"/>
      <c r="AF1609"/>
      <c r="AG1609"/>
      <c r="AH1609" s="17"/>
    </row>
    <row r="1610" spans="1:34" ht="12.75">
      <c r="A1610" s="71"/>
      <c r="B1610" s="53" t="s">
        <v>218</v>
      </c>
      <c r="C1610" s="54" t="s">
        <v>875</v>
      </c>
      <c r="D1610" s="54"/>
      <c r="E1610" s="54"/>
      <c r="F1610" s="55"/>
      <c r="G1610" s="56"/>
      <c r="H1610" s="55"/>
      <c r="M1610" s="4"/>
      <c r="O1610" s="55"/>
      <c r="P1610" s="56"/>
      <c r="Q1610" s="55"/>
      <c r="Y1610" s="217"/>
      <c r="Z1610" s="217"/>
      <c r="AA1610" s="46"/>
      <c r="AB1610" s="17"/>
      <c r="AC1610" s="17"/>
      <c r="AD1610" s="23"/>
      <c r="AE1610"/>
      <c r="AF1610"/>
      <c r="AG1610"/>
      <c r="AH1610" s="17"/>
    </row>
    <row r="1611" spans="2:34" ht="12.75">
      <c r="B1611" s="16">
        <v>3</v>
      </c>
      <c r="C1611" t="s">
        <v>876</v>
      </c>
      <c r="F1611" s="6">
        <v>111000</v>
      </c>
      <c r="H1611" s="6">
        <v>1200</v>
      </c>
      <c r="M1611" s="4"/>
      <c r="O1611" s="6">
        <v>111000</v>
      </c>
      <c r="Q1611" s="6">
        <v>1200</v>
      </c>
      <c r="Y1611" s="208"/>
      <c r="Z1611" s="208"/>
      <c r="AA1611" s="46"/>
      <c r="AB1611" s="17"/>
      <c r="AC1611" s="17"/>
      <c r="AD1611" s="23"/>
      <c r="AE1611"/>
      <c r="AF1611"/>
      <c r="AG1611"/>
      <c r="AH1611" s="17"/>
    </row>
    <row r="1612" spans="1:34" ht="12.75">
      <c r="A1612" s="71"/>
      <c r="B1612" s="53" t="s">
        <v>952</v>
      </c>
      <c r="C1612" s="54" t="s">
        <v>350</v>
      </c>
      <c r="D1612" s="54"/>
      <c r="E1612" s="54"/>
      <c r="F1612" s="55"/>
      <c r="G1612" s="56"/>
      <c r="H1612" s="55"/>
      <c r="M1612" s="4"/>
      <c r="O1612" s="55"/>
      <c r="P1612" s="56"/>
      <c r="Q1612" s="55"/>
      <c r="Y1612" s="217"/>
      <c r="Z1612" s="217"/>
      <c r="AA1612" s="46"/>
      <c r="AB1612" s="17"/>
      <c r="AC1612" s="17"/>
      <c r="AD1612" s="23"/>
      <c r="AE1612"/>
      <c r="AF1612"/>
      <c r="AG1612"/>
      <c r="AH1612" s="17"/>
    </row>
    <row r="1613" spans="1:34" ht="12.75">
      <c r="A1613" s="71"/>
      <c r="B1613" s="53" t="s">
        <v>196</v>
      </c>
      <c r="C1613" s="54" t="s">
        <v>877</v>
      </c>
      <c r="D1613" s="54"/>
      <c r="E1613" s="54"/>
      <c r="F1613" s="55"/>
      <c r="G1613" s="56"/>
      <c r="H1613" s="55"/>
      <c r="M1613" s="4"/>
      <c r="O1613" s="55"/>
      <c r="P1613" s="56"/>
      <c r="Q1613" s="55"/>
      <c r="Y1613" s="217"/>
      <c r="Z1613" s="217"/>
      <c r="AA1613" s="46"/>
      <c r="AB1613" s="17"/>
      <c r="AC1613" s="17"/>
      <c r="AD1613" s="23"/>
      <c r="AE1613"/>
      <c r="AF1613"/>
      <c r="AG1613"/>
      <c r="AH1613" s="17"/>
    </row>
    <row r="1614" spans="1:34" ht="12.75">
      <c r="A1614" s="71"/>
      <c r="B1614" s="53"/>
      <c r="C1614" s="94" t="s">
        <v>351</v>
      </c>
      <c r="D1614" s="54"/>
      <c r="E1614" s="54"/>
      <c r="F1614" s="55"/>
      <c r="G1614" s="56"/>
      <c r="H1614" s="55"/>
      <c r="M1614" s="4"/>
      <c r="O1614" s="55"/>
      <c r="P1614" s="56"/>
      <c r="Q1614" s="55"/>
      <c r="Y1614" s="217"/>
      <c r="Z1614" s="217"/>
      <c r="AA1614" s="46"/>
      <c r="AB1614" s="17"/>
      <c r="AC1614" s="17"/>
      <c r="AD1614" s="23"/>
      <c r="AE1614"/>
      <c r="AF1614"/>
      <c r="AG1614"/>
      <c r="AH1614" s="17"/>
    </row>
    <row r="1615" spans="1:34" ht="12.75">
      <c r="A1615" s="8">
        <v>216</v>
      </c>
      <c r="B1615" s="16" t="s">
        <v>1216</v>
      </c>
      <c r="C1615" t="s">
        <v>352</v>
      </c>
      <c r="F1615" s="6">
        <v>4572000</v>
      </c>
      <c r="H1615" s="6">
        <v>43000</v>
      </c>
      <c r="M1615" s="4"/>
      <c r="O1615" s="6">
        <v>4572000</v>
      </c>
      <c r="Q1615" s="6">
        <v>43000</v>
      </c>
      <c r="Y1615" s="208"/>
      <c r="Z1615" s="208"/>
      <c r="AA1615" s="46"/>
      <c r="AB1615" s="17"/>
      <c r="AC1615" s="17"/>
      <c r="AD1615" s="23"/>
      <c r="AE1615"/>
      <c r="AF1615"/>
      <c r="AG1615"/>
      <c r="AH1615" s="17"/>
    </row>
    <row r="1616" spans="2:34" ht="12.75">
      <c r="B1616" s="16" t="s">
        <v>1217</v>
      </c>
      <c r="C1616" t="s">
        <v>353</v>
      </c>
      <c r="F1616" s="6">
        <v>1535000</v>
      </c>
      <c r="H1616" s="6">
        <v>16000</v>
      </c>
      <c r="M1616" s="4"/>
      <c r="O1616" s="6">
        <v>1535000</v>
      </c>
      <c r="Q1616" s="6">
        <v>16000</v>
      </c>
      <c r="Y1616" s="208"/>
      <c r="Z1616" s="208"/>
      <c r="AA1616" s="46"/>
      <c r="AB1616" s="17"/>
      <c r="AC1616" s="17"/>
      <c r="AD1616" s="23"/>
      <c r="AE1616"/>
      <c r="AF1616"/>
      <c r="AG1616"/>
      <c r="AH1616" s="17"/>
    </row>
    <row r="1617" spans="2:34" ht="12.75">
      <c r="B1617" s="16" t="s">
        <v>1680</v>
      </c>
      <c r="C1617" t="s">
        <v>878</v>
      </c>
      <c r="F1617" s="6">
        <v>0</v>
      </c>
      <c r="H1617" s="133">
        <v>0</v>
      </c>
      <c r="M1617" s="4"/>
      <c r="O1617" s="6">
        <v>0</v>
      </c>
      <c r="Q1617" s="133">
        <v>0</v>
      </c>
      <c r="Y1617" s="208"/>
      <c r="Z1617" s="208"/>
      <c r="AA1617" s="46"/>
      <c r="AB1617" s="17"/>
      <c r="AC1617" s="17"/>
      <c r="AD1617" s="23"/>
      <c r="AE1617"/>
      <c r="AF1617"/>
      <c r="AG1617"/>
      <c r="AH1617" s="17"/>
    </row>
    <row r="1618" spans="1:34" ht="12.75">
      <c r="A1618" s="8">
        <v>217</v>
      </c>
      <c r="C1618" t="s">
        <v>354</v>
      </c>
      <c r="F1618" s="6">
        <v>0</v>
      </c>
      <c r="H1618" s="133">
        <v>0</v>
      </c>
      <c r="M1618" s="4"/>
      <c r="O1618" s="6">
        <v>0</v>
      </c>
      <c r="Q1618" s="133">
        <v>0</v>
      </c>
      <c r="Y1618" s="208"/>
      <c r="Z1618" s="208"/>
      <c r="AA1618" s="46"/>
      <c r="AB1618" s="17"/>
      <c r="AC1618" s="17"/>
      <c r="AD1618" s="23"/>
      <c r="AE1618"/>
      <c r="AF1618"/>
      <c r="AG1618"/>
      <c r="AH1618" s="17"/>
    </row>
    <row r="1619" spans="1:34" ht="12.75">
      <c r="A1619" s="8">
        <v>218</v>
      </c>
      <c r="B1619" s="16" t="s">
        <v>1216</v>
      </c>
      <c r="C1619" t="s">
        <v>355</v>
      </c>
      <c r="F1619" s="6">
        <v>2000</v>
      </c>
      <c r="H1619" s="6">
        <v>100</v>
      </c>
      <c r="M1619" s="4"/>
      <c r="O1619" s="6">
        <v>2000</v>
      </c>
      <c r="Q1619" s="6">
        <v>100</v>
      </c>
      <c r="Y1619" s="208"/>
      <c r="Z1619" s="208"/>
      <c r="AA1619" s="46"/>
      <c r="AB1619" s="17"/>
      <c r="AC1619" s="17"/>
      <c r="AD1619" s="23"/>
      <c r="AE1619"/>
      <c r="AF1619"/>
      <c r="AG1619"/>
      <c r="AH1619" s="17"/>
    </row>
    <row r="1620" spans="2:34" ht="12.75">
      <c r="B1620" s="16" t="s">
        <v>1217</v>
      </c>
      <c r="C1620" t="s">
        <v>226</v>
      </c>
      <c r="F1620" s="6">
        <v>3000</v>
      </c>
      <c r="H1620" s="133">
        <v>0</v>
      </c>
      <c r="M1620" s="4"/>
      <c r="O1620" s="6">
        <v>3000</v>
      </c>
      <c r="Q1620" s="133">
        <v>0</v>
      </c>
      <c r="Y1620" s="208"/>
      <c r="Z1620" s="208"/>
      <c r="AA1620" s="46"/>
      <c r="AB1620" s="17"/>
      <c r="AC1620" s="17"/>
      <c r="AD1620" s="23"/>
      <c r="AE1620"/>
      <c r="AF1620"/>
      <c r="AG1620"/>
      <c r="AH1620" s="17"/>
    </row>
    <row r="1621" spans="1:34" ht="12.75">
      <c r="A1621" s="71"/>
      <c r="B1621" s="53" t="s">
        <v>879</v>
      </c>
      <c r="C1621" s="54" t="s">
        <v>1069</v>
      </c>
      <c r="D1621" s="54"/>
      <c r="E1621" s="54"/>
      <c r="F1621" s="55"/>
      <c r="G1621" s="56"/>
      <c r="H1621" s="55"/>
      <c r="M1621" s="4"/>
      <c r="O1621" s="55"/>
      <c r="P1621" s="56"/>
      <c r="Q1621" s="55"/>
      <c r="Y1621" s="217"/>
      <c r="Z1621" s="217"/>
      <c r="AA1621" s="46"/>
      <c r="AB1621" s="17"/>
      <c r="AC1621" s="17"/>
      <c r="AD1621" s="23"/>
      <c r="AE1621"/>
      <c r="AF1621"/>
      <c r="AG1621"/>
      <c r="AH1621" s="17"/>
    </row>
    <row r="1622" spans="3:34" ht="12.75">
      <c r="C1622" s="15" t="s">
        <v>227</v>
      </c>
      <c r="G1622" s="58">
        <f>SUM(F1558:F1621)</f>
        <v>17066000</v>
      </c>
      <c r="H1622" s="26"/>
      <c r="I1622" s="85"/>
      <c r="M1622" s="4"/>
      <c r="P1622" s="58">
        <f>SUM(O1558:O1621)</f>
        <v>17066000</v>
      </c>
      <c r="Q1622" s="26"/>
      <c r="R1622" s="58">
        <f>SUM(Q1558:Q1621)</f>
        <v>114046.25</v>
      </c>
      <c r="Y1622" s="23"/>
      <c r="Z1622" s="209"/>
      <c r="AA1622" s="46"/>
      <c r="AB1622" s="17"/>
      <c r="AC1622" s="17"/>
      <c r="AD1622" s="23"/>
      <c r="AE1622" s="209"/>
      <c r="AF1622" s="46"/>
      <c r="AG1622" s="17"/>
      <c r="AH1622" s="17"/>
    </row>
    <row r="1623" spans="3:34" ht="12.75">
      <c r="C1623" s="15" t="s">
        <v>506</v>
      </c>
      <c r="F1623" s="208">
        <f>Y1623+AD1623</f>
        <v>58340000</v>
      </c>
      <c r="G1623" s="184"/>
      <c r="H1623" s="26"/>
      <c r="I1623" s="85"/>
      <c r="M1623" s="4"/>
      <c r="P1623" s="58"/>
      <c r="Q1623" s="26"/>
      <c r="R1623" s="85"/>
      <c r="Y1623" s="208">
        <v>58306000</v>
      </c>
      <c r="Z1623" s="184"/>
      <c r="AA1623" s="46"/>
      <c r="AB1623" s="17"/>
      <c r="AC1623" s="17"/>
      <c r="AD1623" s="208">
        <v>34000</v>
      </c>
      <c r="AE1623" s="208">
        <v>3000</v>
      </c>
      <c r="AF1623" s="46"/>
      <c r="AG1623" s="17"/>
      <c r="AH1623" s="17"/>
    </row>
    <row r="1624" spans="1:34" ht="12.75">
      <c r="A1624" s="71"/>
      <c r="B1624" s="53"/>
      <c r="C1624" s="183" t="s">
        <v>228</v>
      </c>
      <c r="D1624" s="54"/>
      <c r="E1624" s="54"/>
      <c r="F1624" s="184"/>
      <c r="G1624" s="56"/>
      <c r="H1624" s="184"/>
      <c r="L1624"/>
      <c r="M1624" s="4"/>
      <c r="O1624" s="184">
        <v>127526000</v>
      </c>
      <c r="P1624" s="56"/>
      <c r="Q1624" s="184"/>
      <c r="Y1624" s="215"/>
      <c r="Z1624" s="215"/>
      <c r="AA1624" s="46"/>
      <c r="AB1624" s="17"/>
      <c r="AC1624" s="17"/>
      <c r="AD1624" s="215"/>
      <c r="AE1624" s="215"/>
      <c r="AF1624" s="46"/>
      <c r="AG1624" s="17"/>
      <c r="AH1624" s="17"/>
    </row>
    <row r="1625" spans="1:34" ht="12.75">
      <c r="A1625" s="71"/>
      <c r="B1625" s="53"/>
      <c r="C1625" s="183" t="s">
        <v>229</v>
      </c>
      <c r="D1625" s="54"/>
      <c r="E1625" s="54"/>
      <c r="F1625" s="184"/>
      <c r="G1625" s="56"/>
      <c r="H1625" s="184"/>
      <c r="L1625"/>
      <c r="M1625" s="4"/>
      <c r="O1625" s="184">
        <v>581829000</v>
      </c>
      <c r="P1625" s="56"/>
      <c r="Q1625" s="184"/>
      <c r="Y1625" s="215"/>
      <c r="Z1625" s="215"/>
      <c r="AA1625" s="46"/>
      <c r="AB1625" s="17"/>
      <c r="AC1625" s="17"/>
      <c r="AD1625" s="215"/>
      <c r="AE1625" s="215"/>
      <c r="AF1625" s="46"/>
      <c r="AG1625" s="17"/>
      <c r="AH1625" s="17"/>
    </row>
    <row r="1626" spans="1:34" ht="12.75">
      <c r="A1626" s="71"/>
      <c r="B1626" s="53"/>
      <c r="C1626" s="183" t="s">
        <v>230</v>
      </c>
      <c r="D1626" s="54"/>
      <c r="E1626" s="54"/>
      <c r="F1626" s="184"/>
      <c r="G1626" s="56"/>
      <c r="H1626" s="184"/>
      <c r="L1626"/>
      <c r="M1626" s="4"/>
      <c r="O1626" s="184">
        <v>576000</v>
      </c>
      <c r="P1626" s="56"/>
      <c r="Q1626" s="184"/>
      <c r="Y1626" s="215"/>
      <c r="Z1626" s="215"/>
      <c r="AA1626" s="46"/>
      <c r="AB1626" s="17"/>
      <c r="AC1626" s="17"/>
      <c r="AD1626" s="215"/>
      <c r="AE1626" s="215"/>
      <c r="AF1626" s="46"/>
      <c r="AG1626" s="17"/>
      <c r="AH1626" s="17"/>
    </row>
    <row r="1627" spans="1:34" ht="12.75">
      <c r="A1627" s="71"/>
      <c r="B1627" s="53"/>
      <c r="C1627" s="183" t="s">
        <v>1125</v>
      </c>
      <c r="D1627" s="54"/>
      <c r="E1627" s="54"/>
      <c r="F1627" s="184"/>
      <c r="G1627" s="56"/>
      <c r="H1627" s="184"/>
      <c r="L1627"/>
      <c r="M1627" s="4"/>
      <c r="O1627" s="236">
        <v>1006587000</v>
      </c>
      <c r="P1627" s="56"/>
      <c r="Q1627" s="184"/>
      <c r="Y1627" s="215"/>
      <c r="Z1627" s="215"/>
      <c r="AA1627" s="46"/>
      <c r="AB1627" s="17"/>
      <c r="AC1627" s="17"/>
      <c r="AD1627" s="215"/>
      <c r="AE1627" s="215"/>
      <c r="AF1627" s="46"/>
      <c r="AG1627" s="17"/>
      <c r="AH1627" s="17"/>
    </row>
    <row r="1628" spans="3:34" ht="12.75">
      <c r="C1628" s="204" t="s">
        <v>231</v>
      </c>
      <c r="D1628" s="9"/>
      <c r="E1628" s="9"/>
      <c r="F1628" s="274">
        <f>SUM(F10:F1623)</f>
        <v>2243510000</v>
      </c>
      <c r="G1628" s="274"/>
      <c r="H1628" s="269"/>
      <c r="I1628" s="269"/>
      <c r="L1628" s="9"/>
      <c r="M1628" s="4"/>
      <c r="N1628" s="9"/>
      <c r="O1628" s="274">
        <f>SUM(O10:O1621)</f>
        <v>1398518000</v>
      </c>
      <c r="P1628" s="274"/>
      <c r="Q1628" s="269"/>
      <c r="R1628" s="269"/>
      <c r="U1628" s="9"/>
      <c r="Y1628" s="216"/>
      <c r="Z1628" s="216"/>
      <c r="AA1628" s="46"/>
      <c r="AB1628" s="17"/>
      <c r="AC1628" s="17"/>
      <c r="AD1628" s="216"/>
      <c r="AE1628" s="216"/>
      <c r="AF1628" s="46"/>
      <c r="AG1628" s="17"/>
      <c r="AH1628" s="17"/>
    </row>
    <row r="1629" spans="2:34" ht="12.75">
      <c r="B1629" s="14" t="s">
        <v>751</v>
      </c>
      <c r="F1629" s="6">
        <v>318000000</v>
      </c>
      <c r="L1629"/>
      <c r="M1629" s="4"/>
      <c r="O1629" s="6">
        <v>318000000</v>
      </c>
      <c r="Q1629" s="6">
        <v>6513000</v>
      </c>
      <c r="Y1629" s="23"/>
      <c r="Z1629" s="23"/>
      <c r="AA1629" s="46"/>
      <c r="AB1629" s="17"/>
      <c r="AC1629" s="17"/>
      <c r="AD1629" s="23"/>
      <c r="AE1629" s="23"/>
      <c r="AF1629" s="46"/>
      <c r="AG1629" s="17"/>
      <c r="AH1629" s="17"/>
    </row>
    <row r="1630" spans="1:34" ht="12.75">
      <c r="A1630" s="71">
        <v>220</v>
      </c>
      <c r="B1630" s="53" t="s">
        <v>1216</v>
      </c>
      <c r="C1630" s="185" t="s">
        <v>2017</v>
      </c>
      <c r="D1630" s="54"/>
      <c r="E1630" s="54"/>
      <c r="F1630" s="55"/>
      <c r="G1630" s="56"/>
      <c r="H1630" s="55"/>
      <c r="L1630"/>
      <c r="O1630" s="55"/>
      <c r="P1630" s="56"/>
      <c r="Q1630" s="55"/>
      <c r="Y1630" s="161"/>
      <c r="Z1630" s="161"/>
      <c r="AA1630" s="46"/>
      <c r="AB1630" s="17"/>
      <c r="AC1630" s="17"/>
      <c r="AD1630" s="161"/>
      <c r="AE1630" s="161"/>
      <c r="AF1630" s="46"/>
      <c r="AG1630" s="17"/>
      <c r="AH1630" s="17"/>
    </row>
    <row r="1631" spans="1:34" ht="12.75">
      <c r="A1631" s="71"/>
      <c r="B1631" s="53" t="s">
        <v>1500</v>
      </c>
      <c r="C1631" s="54" t="s">
        <v>2018</v>
      </c>
      <c r="D1631" s="54"/>
      <c r="E1631" s="54"/>
      <c r="F1631" s="55"/>
      <c r="G1631" s="56"/>
      <c r="H1631" s="55"/>
      <c r="L1631"/>
      <c r="O1631" s="55"/>
      <c r="P1631" s="56"/>
      <c r="Q1631" s="55"/>
      <c r="Y1631" s="161"/>
      <c r="Z1631" s="161"/>
      <c r="AA1631" s="46"/>
      <c r="AB1631" s="17"/>
      <c r="AC1631" s="17"/>
      <c r="AD1631" s="161"/>
      <c r="AE1631" s="161"/>
      <c r="AF1631" s="46"/>
      <c r="AG1631" s="17"/>
      <c r="AH1631" s="17"/>
    </row>
    <row r="1632" spans="1:34" ht="12.75">
      <c r="A1632" s="71"/>
      <c r="B1632" s="53" t="s">
        <v>1501</v>
      </c>
      <c r="C1632" s="54" t="s">
        <v>1070</v>
      </c>
      <c r="D1632" s="54"/>
      <c r="E1632" s="54"/>
      <c r="F1632" s="55"/>
      <c r="G1632" s="56"/>
      <c r="H1632" s="55"/>
      <c r="L1632"/>
      <c r="O1632" s="55"/>
      <c r="P1632" s="56"/>
      <c r="Q1632" s="55"/>
      <c r="Y1632" s="161"/>
      <c r="Z1632" s="161"/>
      <c r="AA1632" s="46"/>
      <c r="AB1632" s="17"/>
      <c r="AC1632" s="17"/>
      <c r="AD1632" s="161"/>
      <c r="AE1632" s="161"/>
      <c r="AF1632" s="46"/>
      <c r="AG1632" s="17"/>
      <c r="AH1632" s="17"/>
    </row>
    <row r="1633" spans="1:34" ht="12.75">
      <c r="A1633" s="71"/>
      <c r="B1633" s="53"/>
      <c r="C1633" s="94" t="s">
        <v>2019</v>
      </c>
      <c r="D1633" s="54"/>
      <c r="E1633" s="54"/>
      <c r="F1633" s="55"/>
      <c r="G1633" s="56"/>
      <c r="H1633" s="55"/>
      <c r="L1633"/>
      <c r="O1633" s="55"/>
      <c r="P1633" s="56"/>
      <c r="Q1633" s="55"/>
      <c r="Y1633" s="161"/>
      <c r="Z1633" s="161"/>
      <c r="AA1633" s="46"/>
      <c r="AB1633" s="17"/>
      <c r="AC1633" s="17"/>
      <c r="AD1633" s="161"/>
      <c r="AE1633" s="161"/>
      <c r="AF1633" s="46"/>
      <c r="AG1633" s="17"/>
      <c r="AH1633" s="17"/>
    </row>
    <row r="1634" spans="1:34" ht="12.75">
      <c r="A1634" s="202"/>
      <c r="B1634" s="203"/>
      <c r="C1634" s="206" t="s">
        <v>2050</v>
      </c>
      <c r="D1634" s="154"/>
      <c r="E1634" s="154"/>
      <c r="F1634" s="269">
        <f>F1628+F1629</f>
        <v>2561510000</v>
      </c>
      <c r="G1634" s="269"/>
      <c r="H1634" s="161"/>
      <c r="L1634" s="47"/>
      <c r="M1634" s="17"/>
      <c r="N1634" s="17"/>
      <c r="O1634" s="269">
        <f>O1628+O1629</f>
        <v>1716518000</v>
      </c>
      <c r="P1634" s="269"/>
      <c r="Q1634" s="257">
        <v>250022</v>
      </c>
      <c r="R1634" s="257" t="s">
        <v>593</v>
      </c>
      <c r="U1634" s="17"/>
      <c r="V1634" s="205">
        <f>SUM(V9:V1620)</f>
        <v>145284000</v>
      </c>
      <c r="W1634" s="205"/>
      <c r="Y1634" s="216">
        <f>SUM(Y10:Y1623)</f>
        <v>699177000</v>
      </c>
      <c r="Z1634" s="184"/>
      <c r="AA1634" s="46"/>
      <c r="AB1634" s="17"/>
      <c r="AC1634" s="17"/>
      <c r="AD1634" s="216">
        <f>SUM(AD10:AD1623)</f>
        <v>531000</v>
      </c>
      <c r="AE1634" s="216">
        <v>213</v>
      </c>
      <c r="AF1634" s="257" t="s">
        <v>593</v>
      </c>
      <c r="AG1634" s="17"/>
      <c r="AH1634" s="17"/>
    </row>
    <row r="1641" ht="12.75">
      <c r="AD1641" s="254"/>
    </row>
    <row r="1642" ht="12.75">
      <c r="AD1642" s="254"/>
    </row>
    <row r="1643" ht="12.75">
      <c r="AD1643" s="254"/>
    </row>
  </sheetData>
  <mergeCells count="226">
    <mergeCell ref="Y1299:Y1300"/>
    <mergeCell ref="Z1299:Z1300"/>
    <mergeCell ref="F1299:F1300"/>
    <mergeCell ref="H1299:H1300"/>
    <mergeCell ref="Y1233:Y1243"/>
    <mergeCell ref="Z1233:Z1243"/>
    <mergeCell ref="Y1244:Y1258"/>
    <mergeCell ref="Z1244:Z1258"/>
    <mergeCell ref="Y1226:Y1227"/>
    <mergeCell ref="Z1226:Z1227"/>
    <mergeCell ref="Y1230:Y1231"/>
    <mergeCell ref="Z1230:Z1231"/>
    <mergeCell ref="W1244:W1258"/>
    <mergeCell ref="F1244:F1258"/>
    <mergeCell ref="H1244:H1258"/>
    <mergeCell ref="Y332:Y334"/>
    <mergeCell ref="F332:F334"/>
    <mergeCell ref="H332:H334"/>
    <mergeCell ref="Y848:Y849"/>
    <mergeCell ref="F848:F849"/>
    <mergeCell ref="H848:H849"/>
    <mergeCell ref="Y988:Y994"/>
    <mergeCell ref="F1233:F1243"/>
    <mergeCell ref="H1233:H1243"/>
    <mergeCell ref="V1244:V1258"/>
    <mergeCell ref="Z332:Z334"/>
    <mergeCell ref="Z848:Z849"/>
    <mergeCell ref="Z988:Z994"/>
    <mergeCell ref="F988:F994"/>
    <mergeCell ref="H988:H994"/>
    <mergeCell ref="Y1023:Y1025"/>
    <mergeCell ref="Z1023:Z1025"/>
    <mergeCell ref="V1230:V1231"/>
    <mergeCell ref="W1230:W1231"/>
    <mergeCell ref="V1233:V1243"/>
    <mergeCell ref="W1233:W1243"/>
    <mergeCell ref="V1226:V1227"/>
    <mergeCell ref="W1226:W1227"/>
    <mergeCell ref="F1226:F1227"/>
    <mergeCell ref="H1226:H1227"/>
    <mergeCell ref="AD87:AD89"/>
    <mergeCell ref="AE87:AE89"/>
    <mergeCell ref="AD412:AD421"/>
    <mergeCell ref="AE412:AE421"/>
    <mergeCell ref="AE182:AE183"/>
    <mergeCell ref="AE543:AE546"/>
    <mergeCell ref="AD669:AD675"/>
    <mergeCell ref="AE942:AE948"/>
    <mergeCell ref="AE929:AE932"/>
    <mergeCell ref="AE935:AE941"/>
    <mergeCell ref="AE851:AE854"/>
    <mergeCell ref="AE856:AE857"/>
    <mergeCell ref="AE858:AE861"/>
    <mergeCell ref="AE631:AE632"/>
    <mergeCell ref="AE669:AE675"/>
    <mergeCell ref="AE957:AE959"/>
    <mergeCell ref="AE1071:AE1095"/>
    <mergeCell ref="AE964:AE967"/>
    <mergeCell ref="AE1019:AE1022"/>
    <mergeCell ref="AE1023:AE1025"/>
    <mergeCell ref="AE1042:AE1065"/>
    <mergeCell ref="F21:F24"/>
    <mergeCell ref="H21:H24"/>
    <mergeCell ref="F44:F46"/>
    <mergeCell ref="H44:H46"/>
    <mergeCell ref="F53:F59"/>
    <mergeCell ref="H53:H59"/>
    <mergeCell ref="F63:F68"/>
    <mergeCell ref="H63:H68"/>
    <mergeCell ref="F78:F81"/>
    <mergeCell ref="H78:H81"/>
    <mergeCell ref="F87:F89"/>
    <mergeCell ref="H87:H89"/>
    <mergeCell ref="F120:F121"/>
    <mergeCell ref="F122:F124"/>
    <mergeCell ref="H120:H121"/>
    <mergeCell ref="AE44:AE46"/>
    <mergeCell ref="AE53:AE59"/>
    <mergeCell ref="V78:V81"/>
    <mergeCell ref="W78:W81"/>
    <mergeCell ref="V120:V121"/>
    <mergeCell ref="V122:V124"/>
    <mergeCell ref="W120:W121"/>
    <mergeCell ref="AE821:AE822"/>
    <mergeCell ref="AD821:AD822"/>
    <mergeCell ref="AD858:AD861"/>
    <mergeCell ref="AD856:AD857"/>
    <mergeCell ref="AD851:AD854"/>
    <mergeCell ref="AD1071:AD1095"/>
    <mergeCell ref="H122:H124"/>
    <mergeCell ref="F182:F183"/>
    <mergeCell ref="H182:H183"/>
    <mergeCell ref="F412:F421"/>
    <mergeCell ref="H412:H421"/>
    <mergeCell ref="F614:F615"/>
    <mergeCell ref="H614:H615"/>
    <mergeCell ref="F631:F632"/>
    <mergeCell ref="H631:H632"/>
    <mergeCell ref="F851:F854"/>
    <mergeCell ref="F856:F857"/>
    <mergeCell ref="F858:F859"/>
    <mergeCell ref="H851:H854"/>
    <mergeCell ref="H856:H857"/>
    <mergeCell ref="H858:H859"/>
    <mergeCell ref="F795:F800"/>
    <mergeCell ref="H795:H800"/>
    <mergeCell ref="F827:F828"/>
    <mergeCell ref="H827:H828"/>
    <mergeCell ref="F920:F927"/>
    <mergeCell ref="F929:F932"/>
    <mergeCell ref="F935:F941"/>
    <mergeCell ref="AD957:AD959"/>
    <mergeCell ref="Y920:Y927"/>
    <mergeCell ref="Z920:Z927"/>
    <mergeCell ref="Y929:Y932"/>
    <mergeCell ref="Z929:Z932"/>
    <mergeCell ref="H920:H927"/>
    <mergeCell ref="H929:H932"/>
    <mergeCell ref="F899:F901"/>
    <mergeCell ref="H899:H901"/>
    <mergeCell ref="F907:F910"/>
    <mergeCell ref="H907:H910"/>
    <mergeCell ref="AD1042:AD1065"/>
    <mergeCell ref="AD929:AD932"/>
    <mergeCell ref="F942:F948"/>
    <mergeCell ref="AD935:AD941"/>
    <mergeCell ref="AD942:AD948"/>
    <mergeCell ref="Z942:Z948"/>
    <mergeCell ref="H935:H941"/>
    <mergeCell ref="H942:H948"/>
    <mergeCell ref="F1042:F1048"/>
    <mergeCell ref="H1042:H1048"/>
    <mergeCell ref="F957:F959"/>
    <mergeCell ref="AD964:AD967"/>
    <mergeCell ref="AD1019:AD1022"/>
    <mergeCell ref="AD1023:AD1025"/>
    <mergeCell ref="F1023:F1025"/>
    <mergeCell ref="H1023:H1025"/>
    <mergeCell ref="F1071:F1095"/>
    <mergeCell ref="H1071:H1095"/>
    <mergeCell ref="F1123:F1133"/>
    <mergeCell ref="H1123:H1133"/>
    <mergeCell ref="F1383:F1389"/>
    <mergeCell ref="H1383:H1389"/>
    <mergeCell ref="F1512:F1514"/>
    <mergeCell ref="H1512:H1514"/>
    <mergeCell ref="Y1512:Y1514"/>
    <mergeCell ref="Z1512:Z1514"/>
    <mergeCell ref="AD44:AD46"/>
    <mergeCell ref="AD53:AD59"/>
    <mergeCell ref="AD182:AD183"/>
    <mergeCell ref="Y1071:Y1095"/>
    <mergeCell ref="Z1071:Z1095"/>
    <mergeCell ref="Y1123:Y1133"/>
    <mergeCell ref="Z1123:Z1133"/>
    <mergeCell ref="Y907:Y910"/>
    <mergeCell ref="Y1042:Y1048"/>
    <mergeCell ref="Z1042:Z1048"/>
    <mergeCell ref="Y935:Y941"/>
    <mergeCell ref="Z935:Z941"/>
    <mergeCell ref="Y942:Y948"/>
    <mergeCell ref="Y957:Y959"/>
    <mergeCell ref="AD631:AD632"/>
    <mergeCell ref="Y182:Y183"/>
    <mergeCell ref="Z182:Z183"/>
    <mergeCell ref="Y417:Y421"/>
    <mergeCell ref="Z417:Z421"/>
    <mergeCell ref="Y614:Y615"/>
    <mergeCell ref="Z614:Z615"/>
    <mergeCell ref="Y631:Y632"/>
    <mergeCell ref="Z631:Z632"/>
    <mergeCell ref="AD543:AD546"/>
    <mergeCell ref="O1628:P1628"/>
    <mergeCell ref="Q1628:R1628"/>
    <mergeCell ref="O1634:P1634"/>
    <mergeCell ref="C402:E407"/>
    <mergeCell ref="C463:E467"/>
    <mergeCell ref="C1486:E1491"/>
    <mergeCell ref="C1492:E1498"/>
    <mergeCell ref="E885:E887"/>
    <mergeCell ref="C1372:E1381"/>
    <mergeCell ref="C1391:E1397"/>
    <mergeCell ref="F1634:G1634"/>
    <mergeCell ref="D1586:E1588"/>
    <mergeCell ref="F1628:G1628"/>
    <mergeCell ref="C1398:E1404"/>
    <mergeCell ref="C1499:E1504"/>
    <mergeCell ref="C1520:E1524"/>
    <mergeCell ref="C1525:E1527"/>
    <mergeCell ref="H1628:I1628"/>
    <mergeCell ref="E867:E870"/>
    <mergeCell ref="C1405:E1411"/>
    <mergeCell ref="E871:E874"/>
    <mergeCell ref="E875:E878"/>
    <mergeCell ref="E879:E881"/>
    <mergeCell ref="E882:E884"/>
    <mergeCell ref="C1528:E1529"/>
    <mergeCell ref="C1568:E1573"/>
    <mergeCell ref="H957:H959"/>
    <mergeCell ref="W122:W124"/>
    <mergeCell ref="V21:V24"/>
    <mergeCell ref="W21:W24"/>
    <mergeCell ref="V63:V68"/>
    <mergeCell ref="W63:W68"/>
    <mergeCell ref="Y44:Y46"/>
    <mergeCell ref="Z44:Z46"/>
    <mergeCell ref="Y53:Y59"/>
    <mergeCell ref="Z53:Z59"/>
    <mergeCell ref="Y795:Y800"/>
    <mergeCell ref="Z795:Z800"/>
    <mergeCell ref="Y827:Y828"/>
    <mergeCell ref="Z827:Z828"/>
    <mergeCell ref="Y851:Y854"/>
    <mergeCell ref="Z851:Z854"/>
    <mergeCell ref="Y856:Y857"/>
    <mergeCell ref="Z856:Z857"/>
    <mergeCell ref="AD1512:AD1514"/>
    <mergeCell ref="AE1512:AE1514"/>
    <mergeCell ref="Y858:Y859"/>
    <mergeCell ref="Z858:Z859"/>
    <mergeCell ref="Y899:Y901"/>
    <mergeCell ref="Z899:Z901"/>
    <mergeCell ref="Z907:Z910"/>
    <mergeCell ref="Y1383:Y1389"/>
    <mergeCell ref="Z1383:Z1389"/>
    <mergeCell ref="Z957:Z95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ф-т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Обзор внешней торговли России по европейской и азиатской границам за 1915 год. Ч.I. Пг., 1917.</dc:title>
  <dc:subject/>
  <dc:creator>Т.Я.Валетов</dc:creator>
  <cp:keywords/>
  <dc:description/>
  <cp:lastModifiedBy>B44K</cp:lastModifiedBy>
  <dcterms:created xsi:type="dcterms:W3CDTF">2010-11-25T12:06:38Z</dcterms:created>
  <dcterms:modified xsi:type="dcterms:W3CDTF">2018-02-09T11:45:08Z</dcterms:modified>
  <cp:category/>
  <cp:version/>
  <cp:contentType/>
  <cp:contentStatus/>
</cp:coreProperties>
</file>