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420" windowHeight="9345" activeTab="1"/>
  </bookViews>
  <sheets>
    <sheet name="Вывоз" sheetId="1" r:id="rId1"/>
    <sheet name="Привоз" sheetId="2" r:id="rId2"/>
  </sheets>
  <definedNames/>
  <calcPr fullCalcOnLoad="1"/>
</workbook>
</file>

<file path=xl/comments2.xml><?xml version="1.0" encoding="utf-8"?>
<comments xmlns="http://schemas.openxmlformats.org/spreadsheetml/2006/main">
  <authors>
    <author>Тимур</author>
  </authors>
  <commentList>
    <comment ref="B1143" authorId="0">
      <text>
        <r>
          <rPr>
            <b/>
            <sz val="8"/>
            <rFont val="Tahoma"/>
            <family val="0"/>
          </rPr>
          <t>Цена показана в других статьях</t>
        </r>
      </text>
    </comment>
  </commentList>
</comments>
</file>

<file path=xl/sharedStrings.xml><?xml version="1.0" encoding="utf-8"?>
<sst xmlns="http://schemas.openxmlformats.org/spreadsheetml/2006/main" count="3630" uniqueCount="2253">
  <si>
    <t>Диметиланилин, диэтиланилин и их нитрозосоединения; бензидин, толидин, паранитранилин, а также их соли</t>
  </si>
  <si>
    <t>5ва</t>
  </si>
  <si>
    <t>5вб</t>
  </si>
  <si>
    <t>7аа</t>
  </si>
  <si>
    <t>7аб</t>
  </si>
  <si>
    <t>7ав</t>
  </si>
  <si>
    <t>7аг</t>
  </si>
  <si>
    <t>Органические препараты фармацевтические:</t>
  </si>
  <si>
    <t>пепсин и пептон</t>
  </si>
  <si>
    <t>Вина виноградн. и лекарственн., св.25° алкоголя – в бочках</t>
  </si>
  <si>
    <t>Синь-кали желтое</t>
  </si>
  <si>
    <t>красное</t>
  </si>
  <si>
    <t>Квасцы алюминиевые кристаллические</t>
  </si>
  <si>
    <t>перекаленные и всякие в порошке</t>
  </si>
  <si>
    <t>Сернокислый глинозем</t>
  </si>
  <si>
    <t>Окиси (водн. и безводн.) стронция и алюминия и безводная окись бария</t>
  </si>
  <si>
    <t>Перекись бария и водяная окись бария</t>
  </si>
  <si>
    <t>Селитра чилийская (азотнокислый натр)</t>
  </si>
  <si>
    <t>обыкновенная (азотнокислое кали)</t>
  </si>
  <si>
    <t>Хлористый магний, неочищенный</t>
  </si>
  <si>
    <t>Сернокислая магнезия, хлористый кальций – неочищенные</t>
  </si>
  <si>
    <t>Углекислый кальций осажденный</t>
  </si>
  <si>
    <t>Сода (натр углекислый)</t>
  </si>
  <si>
    <t>Поташ (кали углекислое)</t>
  </si>
  <si>
    <t>Натр едкий, неочищенный</t>
  </si>
  <si>
    <t>Натр едкий, очищенный</t>
  </si>
  <si>
    <t>Кали едкое, неочищенное</t>
  </si>
  <si>
    <t>Кали едкое, очищенное</t>
  </si>
  <si>
    <t>Натр сернокислый средний (глауберова соль)</t>
  </si>
  <si>
    <t>сернокислый кислый, сернистокислый, серноватистокислый; сернистый натрий</t>
  </si>
  <si>
    <t>Натр и кали кремнекислые (растворимое стекло)</t>
  </si>
  <si>
    <t>Уксусный порошок (древесно-уксусно-кисл. известь неочищ.)</t>
  </si>
  <si>
    <t>Хлорная известь, белильный щелок</t>
  </si>
  <si>
    <t>Серная кислота камерная и купоросное масло</t>
  </si>
  <si>
    <t>3аа</t>
  </si>
  <si>
    <t>3аб</t>
  </si>
  <si>
    <t>3ба</t>
  </si>
  <si>
    <t>3бб</t>
  </si>
  <si>
    <t>дымящаяся, серный ангидрид</t>
  </si>
  <si>
    <t>Сернистый углерод</t>
  </si>
  <si>
    <t>Кислота азотная</t>
  </si>
  <si>
    <t>соляная</t>
  </si>
  <si>
    <t>уксусная</t>
  </si>
  <si>
    <t>винно-каменная</t>
  </si>
  <si>
    <t>дубильная (танин)</t>
  </si>
  <si>
    <t>бензойная</t>
  </si>
  <si>
    <t>лимонная</t>
  </si>
  <si>
    <t>фосфорная и хромовая</t>
  </si>
  <si>
    <t>салициловая</t>
  </si>
  <si>
    <t>орешковая (галловая) и пирогалловая</t>
  </si>
  <si>
    <t>2бα</t>
  </si>
  <si>
    <r>
      <t>2б</t>
    </r>
    <r>
      <rPr>
        <sz val="8"/>
        <rFont val="Arial"/>
        <family val="2"/>
      </rPr>
      <t>β</t>
    </r>
  </si>
  <si>
    <t>Замки висячие и внутренние, кроме медных; шурупы</t>
  </si>
  <si>
    <t>Итого железных и стальных изделий</t>
  </si>
  <si>
    <t>Жестяные изделия всякие из листового железа, крытые лаком, эмалью и проч., кроме посуды</t>
  </si>
  <si>
    <t>Посуда железная эмалированная и проч.</t>
  </si>
  <si>
    <t>Изделия жестяные и из листового железа – с позолотою и проч., кроме посуды</t>
  </si>
  <si>
    <t>Железная эмалированная посуда с позолотою и проч.</t>
  </si>
  <si>
    <t>Жестяные коробки для укупорки рыбы и проч. (по Архангельской таможне)</t>
  </si>
  <si>
    <t>Итого жестяных изделий</t>
  </si>
  <si>
    <t>Проволока железная и стальная:</t>
  </si>
  <si>
    <t>при ширине или диам. от 6,25 до 1мм включительно</t>
  </si>
  <si>
    <t>1-0,5мм</t>
  </si>
  <si>
    <t>0,5-0,3мм</t>
  </si>
  <si>
    <t>тоньше 0,3мм</t>
  </si>
  <si>
    <t>Проволока медная, из медных сплавов и проч.:</t>
  </si>
  <si>
    <t>при ширине или диам. от 12,5 до 0,5мм включительно</t>
  </si>
  <si>
    <t>0,5-0,2мм</t>
  </si>
  <si>
    <t>тоньше 0,2мм</t>
  </si>
  <si>
    <t>Всякая проволока луженая, крытая цинком или другими простыми металлами:</t>
  </si>
  <si>
    <t>железная и стальная:</t>
  </si>
  <si>
    <t>медная, из медных сплавов и проч.:</t>
  </si>
  <si>
    <t>Пр.1а</t>
  </si>
  <si>
    <t>Пр.1б</t>
  </si>
  <si>
    <t>Пр.1в</t>
  </si>
  <si>
    <t>Пр.1г</t>
  </si>
  <si>
    <t>Деревянные изделия, особо непоименов.</t>
  </si>
  <si>
    <t>Итого деревянных изделий</t>
  </si>
  <si>
    <t>Гумми-эластик и гуттаперчевая обувь</t>
  </si>
  <si>
    <t>прочие изделия</t>
  </si>
  <si>
    <t>Бумага для письма</t>
  </si>
  <si>
    <t>оберточная</t>
  </si>
  <si>
    <t>Картон</t>
  </si>
  <si>
    <t>Гильзы папиросные</t>
  </si>
  <si>
    <t>Бумага папиросная и в изделиях</t>
  </si>
  <si>
    <t>Рогожи, в товарном виде</t>
  </si>
  <si>
    <t>Мочальные кули</t>
  </si>
  <si>
    <t>Изделия из волоса и щетины</t>
  </si>
  <si>
    <t>Кожаные изделия, особо непоименов.</t>
  </si>
  <si>
    <t>Канаты</t>
  </si>
  <si>
    <t>Веревки</t>
  </si>
  <si>
    <t>Бечевки</t>
  </si>
  <si>
    <t>Ткани льняные и пеньковые, с возвр.пошлин</t>
  </si>
  <si>
    <t>суровые</t>
  </si>
  <si>
    <t>беленые</t>
  </si>
  <si>
    <t>Те же ткани, без возврата пошлин</t>
  </si>
  <si>
    <t>Итого льняных и пеньковых изделий</t>
  </si>
  <si>
    <t>без возврата пошлин</t>
  </si>
  <si>
    <t>Войлок</t>
  </si>
  <si>
    <t>Шерстяные ковры</t>
  </si>
  <si>
    <t>Итого шерстяных изделий</t>
  </si>
  <si>
    <t>Бумажные ткани</t>
  </si>
  <si>
    <t>Итого бумажных тканей</t>
  </si>
  <si>
    <t>Белье, платье, шубы и т.п.</t>
  </si>
  <si>
    <t>Шапки, фуражки и т.п.</t>
  </si>
  <si>
    <t>Косметики разные</t>
  </si>
  <si>
    <t>обыкновенное</t>
  </si>
  <si>
    <t>Янтарь в изделиях</t>
  </si>
  <si>
    <t>Игрушки</t>
  </si>
  <si>
    <t>Перья писчие металлические</t>
  </si>
  <si>
    <t>Канцелярские принадлежности, особо непоименов.</t>
  </si>
  <si>
    <r>
      <t>прочие</t>
    </r>
    <r>
      <rPr>
        <sz val="10"/>
        <color indexed="22"/>
        <rFont val="Arial Cyr"/>
        <family val="0"/>
      </rPr>
      <t xml:space="preserve"> (в пудах)</t>
    </r>
  </si>
  <si>
    <t>Принадлежности электрич. освещения, телеграфные аппараты и т.п.</t>
  </si>
  <si>
    <t>стенные</t>
  </si>
  <si>
    <t>столовые</t>
  </si>
  <si>
    <t>Части часов</t>
  </si>
  <si>
    <t>Экипажи рессорные</t>
  </si>
  <si>
    <t>Автомобили</t>
  </si>
  <si>
    <t>Велосипеды</t>
  </si>
  <si>
    <t>Повозки и т.п.</t>
  </si>
  <si>
    <t>Части экипажей</t>
  </si>
  <si>
    <t>Цистерны и вагоны жел.-дор.</t>
  </si>
  <si>
    <t>Свечи восковые</t>
  </si>
  <si>
    <t>стеариновые</t>
  </si>
  <si>
    <t>Картины</t>
  </si>
  <si>
    <t>Картофельная мука</t>
  </si>
  <si>
    <t>выше №80</t>
  </si>
  <si>
    <t>Пряжа кручен. всякая, в 2 конца и более, за исключ. поименов. в п.5, изготовл. из простой пряжи, ниже №60</t>
  </si>
  <si>
    <t>5в</t>
  </si>
  <si>
    <t>Пряжа бумажная, содержащая примесь шелка или мишуры (равно золота и серебра) не св.20% общего веса всех входящих в пряжу материалов</t>
  </si>
  <si>
    <t>Итого бумажной пряжи</t>
  </si>
  <si>
    <t>Пряжа джутовая, пеньков., льняная и проч., поименов. в ст.179,2-3, некрученая: до №70 включительно</t>
  </si>
  <si>
    <t>свыше №70</t>
  </si>
  <si>
    <t>с примесью шелка и проч.</t>
  </si>
  <si>
    <t>Общ.Пр.2:184,1и2</t>
  </si>
  <si>
    <t>Итого пряжи льняной, джутовой и пеньковой</t>
  </si>
  <si>
    <t>Шелк крученый или трощеный из сырца:</t>
  </si>
  <si>
    <t>невываренный, небеленый и некрашеный</t>
  </si>
  <si>
    <t>вываренный, беленый и крашеный</t>
  </si>
  <si>
    <t>Шелк искусственный некрашеный</t>
  </si>
  <si>
    <t>Шелк искусственный крашеный</t>
  </si>
  <si>
    <t>Итого шелка крученого и пряденого</t>
  </si>
  <si>
    <t>Шерсть чесаная некрашеная</t>
  </si>
  <si>
    <t>крашеная</t>
  </si>
  <si>
    <t>чесаная крашеная</t>
  </si>
  <si>
    <t>пряденая, до №57 (по метрич.системе) вкл. – некрашеная</t>
  </si>
  <si>
    <t>пряденая, св. №57 – некрашеная</t>
  </si>
  <si>
    <t>2аα</t>
  </si>
  <si>
    <r>
      <t>2а</t>
    </r>
    <r>
      <rPr>
        <sz val="8"/>
        <rFont val="Arial"/>
        <family val="2"/>
      </rPr>
      <t>β</t>
    </r>
  </si>
  <si>
    <t>крученая – из простой пряжи, до №57 (по метрич.системе) вкл. – некрашеная</t>
  </si>
  <si>
    <t>крученая – из простой пряжи, св. №57 – некрашеная</t>
  </si>
  <si>
    <t>3аα</t>
  </si>
  <si>
    <t>3аβ</t>
  </si>
  <si>
    <t>3бα</t>
  </si>
  <si>
    <t>3бβ</t>
  </si>
  <si>
    <t>Общ.Пр.2:186</t>
  </si>
  <si>
    <t>Гвозди проволочные, резные, подковные; заклепки, шплинты, колки для фортепиан; гвозди из ковкого чугуна; колючая проволка для изгородей</t>
  </si>
  <si>
    <t>Проволока железная и стальная, обтянутая волокнистыми материалами или гуттаперчею – не тоньше 1мм</t>
  </si>
  <si>
    <t>та же – покрытая шелком и проч.</t>
  </si>
  <si>
    <t>Прим</t>
  </si>
  <si>
    <t>1ваα</t>
  </si>
  <si>
    <t>тоньше 1мм</t>
  </si>
  <si>
    <r>
      <t>1ва</t>
    </r>
    <r>
      <rPr>
        <sz val="8"/>
        <rFont val="Arial"/>
        <family val="2"/>
      </rPr>
      <t>β</t>
    </r>
  </si>
  <si>
    <t>Канаты и тросы проволочные, железные и стальные, не содержащие в своем составе проволоки тоньше 1мм</t>
  </si>
  <si>
    <t>содержащие проволоку тоньше 1мм</t>
  </si>
  <si>
    <t>Проволочные тросы беспошлинные – для парусных мореходных судов</t>
  </si>
  <si>
    <t>Карды и кардо-ленты всякого рода</t>
  </si>
  <si>
    <t>Проволочные изделия медные и проч.:</t>
  </si>
  <si>
    <t>всякие, кроме особо поименов.</t>
  </si>
  <si>
    <t>ткани из проволоки, диаметром от 1 до 0,2мм включит.</t>
  </si>
  <si>
    <t>менее 0,2мм</t>
  </si>
  <si>
    <t>Стронцианит и целестин природные, в кусках и порошке</t>
  </si>
  <si>
    <t>Нефтяной эфир, газолин, лигроин, бензин и т.п.</t>
  </si>
  <si>
    <t>Ладан простой, манна, assa foetida</t>
  </si>
  <si>
    <r>
      <t>1г</t>
    </r>
    <r>
      <rPr>
        <sz val="8"/>
        <color indexed="55"/>
        <rFont val="Arial"/>
        <family val="2"/>
      </rPr>
      <t>β</t>
    </r>
  </si>
  <si>
    <t>изготовленные на тканях, проклеенных резиною, без войлока</t>
  </si>
  <si>
    <t>высших №№, выше №80 – суровая</t>
  </si>
  <si>
    <t>Пряжа шерстяная всякая, содержащая примесь шелка или мишуры (равно золота и серебра) не свыше 20% общего веса всех входящих в пряжу материалов</t>
  </si>
  <si>
    <t>Итого шерсти чесаной, пряденой и крученой</t>
  </si>
  <si>
    <t>Бязи и миткали суров. и белен., имеющие в фунте до 8кв.аршин</t>
  </si>
  <si>
    <t>Бумажные ткани суровые и беленые, имеющие в фунте св. 12 кв.аршин</t>
  </si>
  <si>
    <t>Кожи выделанные малые (кр.п.2), дубленые, квасцов. и пр.; кожи рыб и земноводных; сыромятные ремешки для сшивки</t>
  </si>
  <si>
    <t>Пергамент</t>
  </si>
  <si>
    <t>Лакированные кожи большие</t>
  </si>
  <si>
    <t>Итого кож выделанных</t>
  </si>
  <si>
    <t>Шкуры куньи</t>
  </si>
  <si>
    <t>морского бобра, лисицы чернобурой, соболя, ильки, шиншиллы, голубого песца, котиковые выщипанные</t>
  </si>
  <si>
    <t>выхухоли, невыделанные и некрашеные</t>
  </si>
  <si>
    <t>опоссума и кенгуру, некрашеные</t>
  </si>
  <si>
    <t>енота, хорька, белки – невыделанные и некрашеные; котиковые невыщипанные</t>
  </si>
  <si>
    <t>медвежьи, волчьи, рысьи, тюленьи, нерпьи, тигровые, барсовые – хотя бы выделанные и крашеные</t>
  </si>
  <si>
    <t>каракулевые, невыделанные и некрашеные</t>
  </si>
  <si>
    <t>бараньи прочие, невыделанные и некрашеные</t>
  </si>
  <si>
    <t>козьи, невыделанные и некрашеные</t>
  </si>
  <si>
    <t>шевро, без волоса, невыделанные</t>
  </si>
  <si>
    <t>3г</t>
  </si>
  <si>
    <t>привезенные на росс.судах в порты Арханг.губ. жителями оной:</t>
  </si>
  <si>
    <t>лисьи и куньи</t>
  </si>
  <si>
    <t>моржовые, оленьи, тюленьи и белушьи, а равно всякая проч.мягкая рухлядь росс.промысла, особо непоименов.</t>
  </si>
  <si>
    <t>каракулевые, выделанные или крашеные</t>
  </si>
  <si>
    <t>лисьи, кроме особо поименов., выделанные или крашеные</t>
  </si>
  <si>
    <t>Мягкая рухлядь всякая, кроме особо поименов., выделанная или крашеная</t>
  </si>
  <si>
    <t>Хвосты выхухольи и беличьи, во всяком виде</t>
  </si>
  <si>
    <t>Шкуры лисьи, кроме особо поименов., невыделанные и некрашеные</t>
  </si>
  <si>
    <t>Мягкая рухлядь всякая, кроме особо поименов., невыделанная и некрашеная</t>
  </si>
  <si>
    <t>Шкуры выхухольи, крашеные</t>
  </si>
  <si>
    <t>5аа</t>
  </si>
  <si>
    <t>5аб</t>
  </si>
  <si>
    <t>5ава</t>
  </si>
  <si>
    <t>5авб</t>
  </si>
  <si>
    <t>5а-Пр</t>
  </si>
  <si>
    <t>5ба</t>
  </si>
  <si>
    <t>5бб</t>
  </si>
  <si>
    <t>пряденая</t>
  </si>
  <si>
    <t>бут</t>
  </si>
  <si>
    <t>Юфть</t>
  </si>
  <si>
    <t>Лен</t>
  </si>
  <si>
    <t>Пенька</t>
  </si>
  <si>
    <t>Пеньковая пакля</t>
  </si>
  <si>
    <t>подсолнечное</t>
  </si>
  <si>
    <t>Платина</t>
  </si>
  <si>
    <t>Железо листовое</t>
  </si>
  <si>
    <t>прочих сортов</t>
  </si>
  <si>
    <t>Цинк</t>
  </si>
  <si>
    <t>Руда железная</t>
  </si>
  <si>
    <t>Поташ</t>
  </si>
  <si>
    <t>Рыбий жир</t>
  </si>
  <si>
    <t>Семя льняное</t>
  </si>
  <si>
    <t>конопляное</t>
  </si>
  <si>
    <t>Хвосты конские</t>
  </si>
  <si>
    <t>Шелк сырец</t>
  </si>
  <si>
    <t>пряденый</t>
  </si>
  <si>
    <t>немытая</t>
  </si>
  <si>
    <t>Галантерейные вещи</t>
  </si>
  <si>
    <t>Постели и тюфяки</t>
  </si>
  <si>
    <t>Сбруя конская</t>
  </si>
  <si>
    <t>Часы карманные</t>
  </si>
  <si>
    <t>Губка древесная</t>
  </si>
  <si>
    <t>Лошади</t>
  </si>
  <si>
    <t>Солома</t>
  </si>
  <si>
    <t>Сено</t>
  </si>
  <si>
    <t>Торф</t>
  </si>
  <si>
    <t>Янтарь</t>
  </si>
  <si>
    <t>Яички шелковичных червей</t>
  </si>
  <si>
    <t>Ртуть</t>
  </si>
  <si>
    <t>Рога всякие и копыта</t>
  </si>
  <si>
    <t>Дрожжи</t>
  </si>
  <si>
    <t>Солод</t>
  </si>
  <si>
    <t>Цикорий</t>
  </si>
  <si>
    <t>в бутылках</t>
  </si>
  <si>
    <t>Мел белый очищенный</t>
  </si>
  <si>
    <t>Сети рыболовные</t>
  </si>
  <si>
    <t>Кружева всякие</t>
  </si>
  <si>
    <t>Мыло благовонное</t>
  </si>
  <si>
    <t>Кирпич</t>
  </si>
  <si>
    <t>Книги</t>
  </si>
  <si>
    <t>Сажа</t>
  </si>
  <si>
    <t>Фасоль, бобы и чечевица</t>
  </si>
  <si>
    <t>Крупа гречневая</t>
  </si>
  <si>
    <t>Пшено просяное</t>
  </si>
  <si>
    <t>Рис</t>
  </si>
  <si>
    <t>Мука пшеничная</t>
  </si>
  <si>
    <t>ржаная</t>
  </si>
  <si>
    <t>всякая прочая, кроме картофельной</t>
  </si>
  <si>
    <t>Отруби хлебные и т.п.</t>
  </si>
  <si>
    <t>Прочий хлеб, особо непоименов.</t>
  </si>
  <si>
    <t>Итого хлеба</t>
  </si>
  <si>
    <t>Хлеб необмолоченный</t>
  </si>
  <si>
    <t>Картофель</t>
  </si>
  <si>
    <t>Крахмал и декстрин</t>
  </si>
  <si>
    <t>Вермишель и макароны</t>
  </si>
  <si>
    <t>Соль поваренная</t>
  </si>
  <si>
    <t>Свекловица</t>
  </si>
  <si>
    <t>Лук и чеснок в головках</t>
  </si>
  <si>
    <t>а</t>
  </si>
  <si>
    <t>б</t>
  </si>
  <si>
    <t>Овощи свежие</t>
  </si>
  <si>
    <t>Зеленый горошек сушеный</t>
  </si>
  <si>
    <t>Овощи сушеные, соленые и моченые</t>
  </si>
  <si>
    <t>Семя цитварное</t>
  </si>
  <si>
    <t>Растения, употребляемые в медицине</t>
  </si>
  <si>
    <t>Растения живые и сухие, особо непоименов.</t>
  </si>
  <si>
    <t>Хлопчатая бумага сырец и вата</t>
  </si>
  <si>
    <t>Кораллы не в деле, просверленные, на нитках, в связках и с резьбою</t>
  </si>
  <si>
    <t>Бирюза не в деле</t>
  </si>
  <si>
    <t>Камни проч. драгоценн. и полудрагоценн., естеств. и искусств., в необделанном виде или граненые</t>
  </si>
  <si>
    <t>Жемчуг настоящий и искусственный; гранаты</t>
  </si>
  <si>
    <t>Янтарь, кроме особо поименов.</t>
  </si>
  <si>
    <t>Гагат, перламутр, черепаха, кость слоновая, эмаль, глазурь, мозаика и проч.</t>
  </si>
  <si>
    <t>2ааА</t>
  </si>
  <si>
    <t>2ааБ</t>
  </si>
  <si>
    <t>2ааВ</t>
  </si>
  <si>
    <t>Медные листы непрямоугольные</t>
  </si>
  <si>
    <t>2ааПрим</t>
  </si>
  <si>
    <t>2баА</t>
  </si>
  <si>
    <t>2баБ</t>
  </si>
  <si>
    <t>2баВ</t>
  </si>
  <si>
    <t>2баПрим</t>
  </si>
  <si>
    <t>2ваА</t>
  </si>
  <si>
    <t>2ваБ</t>
  </si>
  <si>
    <t>2ваВ</t>
  </si>
  <si>
    <t>2ваПрим</t>
  </si>
  <si>
    <t>тоньше 1/3 мм</t>
  </si>
  <si>
    <t>Алюминий в листах</t>
  </si>
  <si>
    <t>2абА</t>
  </si>
  <si>
    <t>2абБ</t>
  </si>
  <si>
    <t>2абВ</t>
  </si>
  <si>
    <t>2ббА</t>
  </si>
  <si>
    <t>2ббБ</t>
  </si>
  <si>
    <t>2ббВ</t>
  </si>
  <si>
    <t>2вбА</t>
  </si>
  <si>
    <t>2вбБ</t>
  </si>
  <si>
    <t>2вбВ</t>
  </si>
  <si>
    <t>тоньше 1/3мм</t>
  </si>
  <si>
    <t>Прочие металлы и сплавы толщиною до 0,5мм включит.</t>
  </si>
  <si>
    <t>2ав</t>
  </si>
  <si>
    <t>2бв</t>
  </si>
  <si>
    <t>2вв</t>
  </si>
  <si>
    <t>2аг</t>
  </si>
  <si>
    <t>2бг</t>
  </si>
  <si>
    <t>2вг</t>
  </si>
  <si>
    <t>Итого меди</t>
  </si>
  <si>
    <t>Итого алюминия</t>
  </si>
  <si>
    <t>Итого никеля</t>
  </si>
  <si>
    <t>Итого прочих металлов и сплавов</t>
  </si>
  <si>
    <t>Итого меди, алюминия, никеля и проч.металлов</t>
  </si>
  <si>
    <t>Олово в свинках, прутьях и лому</t>
  </si>
  <si>
    <t>в листах; подводка зеркальная; свинцовые листы, покрытые оловом</t>
  </si>
  <si>
    <t>Вермишель, макароны; аррорут, лейоком; саго; отруби миндальные</t>
  </si>
  <si>
    <t>Свекловица сахарная</t>
  </si>
  <si>
    <t>Прочие овощи простые, неприготовл., свежие; лук и чеснок</t>
  </si>
  <si>
    <t>2-Пр</t>
  </si>
  <si>
    <t>3а</t>
  </si>
  <si>
    <t>3а-Пр</t>
  </si>
  <si>
    <t>3б</t>
  </si>
  <si>
    <t>3б-Пр</t>
  </si>
  <si>
    <t>а-Пр</t>
  </si>
  <si>
    <t>б-Пр</t>
  </si>
  <si>
    <t>в-Пр</t>
  </si>
  <si>
    <t>г-Пр</t>
  </si>
  <si>
    <t>Фенол (карболовая кислота) неочищенный</t>
  </si>
  <si>
    <t>Бензол неочищенный</t>
  </si>
  <si>
    <t>Гарпиус или канифоль</t>
  </si>
  <si>
    <t>Галлипот</t>
  </si>
  <si>
    <t>Асфальтовый камень неизмельченный</t>
  </si>
  <si>
    <t>измельченный</t>
  </si>
  <si>
    <t>Гудрон, кроме беспошлинн., асфальт.мастика, всякие плавкие асфальты</t>
  </si>
  <si>
    <t>Гудрон для заводов, изготовляющих каменноугольн.брикеты</t>
  </si>
  <si>
    <t>Нефть сырая черная и неочищенная всякая</t>
  </si>
  <si>
    <t>Керосин, фотоген</t>
  </si>
  <si>
    <t>Скипидар или скипидарное масло</t>
  </si>
  <si>
    <r>
      <t xml:space="preserve">Гумми всякие, кроме особо поименов., сплавленн.янтарь не в деле, аравийская камедь и </t>
    </r>
    <r>
      <rPr>
        <sz val="10"/>
        <color indexed="10"/>
        <rFont val="Arial Cyr"/>
        <family val="0"/>
      </rPr>
      <t>акароидная</t>
    </r>
    <r>
      <rPr>
        <sz val="10"/>
        <rFont val="Arial Cyr"/>
        <family val="0"/>
      </rPr>
      <t xml:space="preserve"> камедистая смола</t>
    </r>
  </si>
  <si>
    <t>Каучук и гуттаперча в сыром виде, отбросы каучуковые</t>
  </si>
  <si>
    <t>принято считать 5руб=1 пуд</t>
  </si>
  <si>
    <t>принято считать 10руб=1 пуд</t>
  </si>
  <si>
    <t>принято считать 1200 кв.в. зеркал = 1пуд</t>
  </si>
  <si>
    <t>принято считать 240шт=1пуд</t>
  </si>
  <si>
    <t>принято считать 1шт=2пуда</t>
  </si>
  <si>
    <t>принято считать 1шт=20пудов</t>
  </si>
  <si>
    <t>принято считать 1шт=15пудов</t>
  </si>
  <si>
    <t>принято считать 1шт=1пуд</t>
  </si>
  <si>
    <t>принято считать 1шт=10пудов</t>
  </si>
  <si>
    <t>принято считать 1шт=60 пудов</t>
  </si>
  <si>
    <t>Таблица переведена в электронный вид в рамках проекта "История и статистика внешней торговли России, 1897–1916"</t>
  </si>
  <si>
    <t>Источник данных:</t>
  </si>
  <si>
    <t>Вывоз из России всех учитываемых товаров и товарных групп за 1910 г.</t>
  </si>
  <si>
    <t>Обзор внешней торговли России по европейской и азиатской границам за 1910 год. Ч.I. СПб., 1912. Табл. IV.</t>
  </si>
  <si>
    <t>Привоз в Россию всех учитываемых товаров и товарных групп за 1910 г. (очищено таможенной пошлиной и выпущено на внутреннее потребление)</t>
  </si>
  <si>
    <t>Обзор внешней торговли России по европейской и азиатской границам за 1910 год. Ч.I. СПб., 1912. Табл. VI.</t>
  </si>
  <si>
    <t>Итого резины в подготовленном виде и изделиях</t>
  </si>
  <si>
    <t>Итого товаров по группе V-й</t>
  </si>
  <si>
    <t>Группа 6. Материалы и продукты химического производства</t>
  </si>
  <si>
    <t>Страссфуртские соли, хотя бы молотые</t>
  </si>
  <si>
    <t>Хлористый калий, сернокислое кали</t>
  </si>
  <si>
    <t>Соли естественные всякие, особо непоименов., неочищенные; рассолы; минеральные грязи</t>
  </si>
  <si>
    <t>Сера неочищенная комовая</t>
  </si>
  <si>
    <t>очищенная и серный цвет</t>
  </si>
  <si>
    <t>Сурьма в сыром виде</t>
  </si>
  <si>
    <t>в металлическом виде</t>
  </si>
  <si>
    <t>Борные минералы, бура сырая неочищенная</t>
  </si>
  <si>
    <t>Борная кислота неочищенная</t>
  </si>
  <si>
    <t>Бура очищенная в кристаллах, порошке и обезвоженная</t>
  </si>
  <si>
    <t>Магнезит природный в кусках</t>
  </si>
  <si>
    <t>природный молотый</t>
  </si>
  <si>
    <t>жженый</t>
  </si>
  <si>
    <t>полуочищ. не молотый, со свойств. ему окраскою</t>
  </si>
  <si>
    <t>молотые</t>
  </si>
  <si>
    <t>углекислый, иск.приготовл.</t>
  </si>
  <si>
    <t>Нашатырь; аммиак азотнокислый; аммиак жидкий</t>
  </si>
  <si>
    <t>Аммиак углекислый</t>
  </si>
  <si>
    <t>сернокислый</t>
  </si>
  <si>
    <t>Отдел I. Жизненные припасы</t>
  </si>
  <si>
    <t>Консервы, кроме рыбных</t>
  </si>
  <si>
    <t>Слипера и шпалы</t>
  </si>
  <si>
    <t>Отдел II. Сырые и полуобработанные материалы</t>
  </si>
  <si>
    <t>хлопковое</t>
  </si>
  <si>
    <t>хлопковые</t>
  </si>
  <si>
    <t>заводско-мытая</t>
  </si>
  <si>
    <t>Сода</t>
  </si>
  <si>
    <t>Сернокислый аммиак</t>
  </si>
  <si>
    <t>Отдел III. Животные</t>
  </si>
  <si>
    <t>Отдел IV. Изделия фабричные, заводские и ремесленные</t>
  </si>
  <si>
    <t>Изделия из меди и медных сплавов, без возврата пошлин</t>
  </si>
  <si>
    <t>Изделия из красной меди:</t>
  </si>
  <si>
    <t>всякие, кроме посуды нелитой</t>
  </si>
  <si>
    <t>посуда нелитая</t>
  </si>
  <si>
    <t>Изделия из медных сплавов:</t>
  </si>
  <si>
    <t>всякие, кроме посуды нелитой и самоваров</t>
  </si>
  <si>
    <t>самовары</t>
  </si>
  <si>
    <t>Фанерные доски и сиденья</t>
  </si>
  <si>
    <t>Резиновые пневматические шины</t>
  </si>
  <si>
    <t>Внутренние трубки (камеры) резиновых пневматических шин</t>
  </si>
  <si>
    <t>содержащие в 2 кв.арш. 1 фунт и менее</t>
  </si>
  <si>
    <t>от 1ф. до 1ф. 40 зол.</t>
  </si>
  <si>
    <t xml:space="preserve"> 1ф. 40 зол. и более</t>
  </si>
  <si>
    <t>Полушерст. ткани и вязаные изделия, с возвр.пошлин:</t>
  </si>
  <si>
    <t>от 1ф. до 1ф. 25 зол.</t>
  </si>
  <si>
    <t>суровые и беленые</t>
  </si>
  <si>
    <t>Рисунки и чертежи, исполненные от руки</t>
  </si>
  <si>
    <t>Джутовые ткани и мешки, с возвратом пошлин</t>
  </si>
  <si>
    <t>Группа I. Жизненные припасы</t>
  </si>
  <si>
    <t>тонн</t>
  </si>
  <si>
    <t>577.961 тысяч пудов</t>
  </si>
  <si>
    <t>изюм</t>
  </si>
  <si>
    <t>коринка</t>
  </si>
  <si>
    <t>прочие фрукты и ягоды</t>
  </si>
  <si>
    <t>Всего фруктов и ягод</t>
  </si>
  <si>
    <t>Оливки и маслины сухие, в рассоле и масле</t>
  </si>
  <si>
    <t>Каперсы сухие, в рассоле и масле</t>
  </si>
  <si>
    <t>Анис, тмин, кишнец, орехи померанцевые</t>
  </si>
  <si>
    <t>2а</t>
  </si>
  <si>
    <t>2б</t>
  </si>
  <si>
    <t>Рожки турецкие</t>
  </si>
  <si>
    <t>Часы карманные, в корпусах золотых, хотя бы с украшениями из драг.камней</t>
  </si>
  <si>
    <t>в корпусах серебр. и из др.материалов, позолоч., посеребр. или с таковыми украшениями</t>
  </si>
  <si>
    <t>1-Пр.2Аа</t>
  </si>
  <si>
    <t>1-Пр.2Аб</t>
  </si>
  <si>
    <t>1-Пр.2Ба</t>
  </si>
  <si>
    <t>1-Пр.2Бб</t>
  </si>
  <si>
    <t>Часы башенные</t>
  </si>
  <si>
    <t>Части часового механизма в разобранном виде:</t>
  </si>
  <si>
    <t>не соединенные между собою: колеса, оси и проч.</t>
  </si>
  <si>
    <t>соединенные между собою и проч.</t>
  </si>
  <si>
    <t>Итого часового товара</t>
  </si>
  <si>
    <t>Рояли</t>
  </si>
  <si>
    <t>Пианино</t>
  </si>
  <si>
    <t>Органы непереносные всякие</t>
  </si>
  <si>
    <t>Органы переносные, арфы, фисгармоники, позитивки</t>
  </si>
  <si>
    <t>Граммофоны и т.п. музыкальные инструменты</t>
  </si>
  <si>
    <t>Пластинки для граммофонов</t>
  </si>
  <si>
    <t>Музыкальные инструменты, особо непоименов., и принадлежн. к ним</t>
  </si>
  <si>
    <t>Итого музыкальных инструментов</t>
  </si>
  <si>
    <t>с окончательной обойной отделкой</t>
  </si>
  <si>
    <t>Экипажи пассажирские легкие: коляски 2хместные, шарабаны, фаэтоны, кабриолеты, кэбы, дрожки, сани городские</t>
  </si>
  <si>
    <t>Экипажи пассажирские большие: кареты, коляски 4хместные, ландо, дилижансы, омнибусы</t>
  </si>
  <si>
    <t>Велосипеды двухколесные</t>
  </si>
  <si>
    <t>трехколесные</t>
  </si>
  <si>
    <t>четырехколесные</t>
  </si>
  <si>
    <t>Прост.крест. и т.п. повозки и сани для тяжестей и пассажир.</t>
  </si>
  <si>
    <t>1аа-Пр.2</t>
  </si>
  <si>
    <t>1б-Пр2</t>
  </si>
  <si>
    <t>Рессорные платформы, фургоны, бранкарды</t>
  </si>
  <si>
    <t>2-Пр2</t>
  </si>
  <si>
    <t>4а-Пр2</t>
  </si>
  <si>
    <t>4б-Пр2</t>
  </si>
  <si>
    <t>Коляски детские; кресла на колесах для больных</t>
  </si>
  <si>
    <t>Обрезки невыделанных сырых кож</t>
  </si>
  <si>
    <t>Кожи лайковые</t>
  </si>
  <si>
    <t>изделия без рельефн. или гравиров. украшений и штампов. и проч., весом в штуке более 5ф.</t>
  </si>
  <si>
    <t>трубы медные, весом в 5 фунтов и менее в штуке</t>
  </si>
  <si>
    <t>те же – при весе в штуке в 1ф. и менее</t>
  </si>
  <si>
    <t>Итого изделий из меди, сплавов и проч.</t>
  </si>
  <si>
    <t>1 фунт и менее в штуке; ленты плетеные из соломы и проч.</t>
  </si>
  <si>
    <t>мездриный, костяной и т.п.</t>
  </si>
  <si>
    <t>Масло конопляное</t>
  </si>
  <si>
    <t>льняное</t>
  </si>
  <si>
    <t>анисовое</t>
  </si>
  <si>
    <t>Прочие растительные масла</t>
  </si>
  <si>
    <t>Резина в плитах</t>
  </si>
  <si>
    <t>Кишки и желудки скотские</t>
  </si>
  <si>
    <t>Каучуковые отбросы</t>
  </si>
  <si>
    <t>Прочие сырые и полуобработ. материалы</t>
  </si>
  <si>
    <t>Итого сырых и полуобработанных материалов</t>
  </si>
  <si>
    <t>Гуси живые</t>
  </si>
  <si>
    <t>Птица домашняя живая</t>
  </si>
  <si>
    <t>Крупный рогатый скот</t>
  </si>
  <si>
    <t>Поросята</t>
  </si>
  <si>
    <t>Телята</t>
  </si>
  <si>
    <t>Бараны и овцы</t>
  </si>
  <si>
    <t>Итого скота</t>
  </si>
  <si>
    <t>Раки речные живые</t>
  </si>
  <si>
    <t>Рыба живая</t>
  </si>
  <si>
    <t>Животные, особо непоименов.</t>
  </si>
  <si>
    <t>Итого животных</t>
  </si>
  <si>
    <t>Черепица из глины</t>
  </si>
  <si>
    <t>Гипсовые изделия</t>
  </si>
  <si>
    <t>Якоря беспошлинные − для парусных мореходных судов</t>
  </si>
  <si>
    <t>Шлаки от железоделат. производства</t>
  </si>
  <si>
    <t>прочие, огарки кислотные</t>
  </si>
  <si>
    <t>Уголь каменный и кокс</t>
  </si>
  <si>
    <t>древесный</t>
  </si>
  <si>
    <t>152-154</t>
  </si>
  <si>
    <t>Смола древесная</t>
  </si>
  <si>
    <t>Гудрон, асфальт</t>
  </si>
  <si>
    <t>марганцевая</t>
  </si>
  <si>
    <t>Руды медные</t>
  </si>
  <si>
    <t>свинцовые</t>
  </si>
  <si>
    <t>прочие, особо непоименов.</t>
  </si>
  <si>
    <t>Отбросы металлические</t>
  </si>
  <si>
    <t>ба</t>
  </si>
  <si>
    <t>бб</t>
  </si>
  <si>
    <t>бв</t>
  </si>
  <si>
    <t>бг</t>
  </si>
  <si>
    <t>Чугун в штыках и лому</t>
  </si>
  <si>
    <t>в лому</t>
  </si>
  <si>
    <t>Сталь в лому</t>
  </si>
  <si>
    <t>Рельсы</t>
  </si>
  <si>
    <t>Сталь прочих сортов</t>
  </si>
  <si>
    <t>Медь в штыках и лому</t>
  </si>
  <si>
    <t>Металлы, особо непоименов., не в деле</t>
  </si>
  <si>
    <t>Итого металлов не в деле</t>
  </si>
  <si>
    <t>Нефть сырая</t>
  </si>
  <si>
    <t>Вазелин, парафин и т.п.</t>
  </si>
  <si>
    <t>Нефтяные остатки</t>
  </si>
  <si>
    <t>Итого нефтяных продуктов</t>
  </si>
  <si>
    <t>Скипидар</t>
  </si>
  <si>
    <t>Терпентин</t>
  </si>
  <si>
    <t>Кора древесная (дубло)</t>
  </si>
  <si>
    <t>Дубильные вещества, особо непоименов.</t>
  </si>
  <si>
    <t>Красильные глины</t>
  </si>
  <si>
    <t>Красильные вещества, особо непоименов.</t>
  </si>
  <si>
    <t>Лаки всякие</t>
  </si>
  <si>
    <t>Сантонин</t>
  </si>
  <si>
    <t>Ликоподий или семя плаунное</t>
  </si>
  <si>
    <t>Спорынья или рожки хлебные</t>
  </si>
  <si>
    <t>Сивушное масло</t>
  </si>
  <si>
    <t>Клей осетровый, белужий и стерляжий</t>
  </si>
  <si>
    <t>рыбий всякий прочий</t>
  </si>
  <si>
    <t>выдровые, бобровые и медвежьи</t>
  </si>
  <si>
    <t>молотая, обработанная серною кислотою</t>
  </si>
  <si>
    <t>Вазелиновое масло</t>
  </si>
  <si>
    <t>Фосфор</t>
  </si>
  <si>
    <t>Домашняя птица битая</t>
  </si>
  <si>
    <t>Сукно</t>
  </si>
  <si>
    <t>сальные</t>
  </si>
  <si>
    <t>подклеенная редкою тканью, холстом или миткалем</t>
  </si>
  <si>
    <t>Тетрадки, хотя бы в обложке, но без переплета</t>
  </si>
  <si>
    <t>Бумага графленая</t>
  </si>
  <si>
    <t>Воротнички, рукавчики, манишки из бумаги и проч.</t>
  </si>
  <si>
    <t>Бумага, поименов. в литере "б", со всякими водяными знаками</t>
  </si>
  <si>
    <t>Обои бумажные и бордюры к ним</t>
  </si>
  <si>
    <t>Растительный пергамент и пергамин</t>
  </si>
  <si>
    <t>Калька бумажная и коленкоровая</t>
  </si>
  <si>
    <t>2бд</t>
  </si>
  <si>
    <t>2да</t>
  </si>
  <si>
    <t>2дб</t>
  </si>
  <si>
    <t>Бумага, пропитанная воском, парафином и другими подобными составами</t>
  </si>
  <si>
    <t>Папиросная бумага белая и цветная (в книжках и кругах)</t>
  </si>
  <si>
    <t>Бумага тонкая копировальная, бумага тонкая оберточная</t>
  </si>
  <si>
    <t>светочувствительная</t>
  </si>
  <si>
    <t>Бумага и картон с украшениями: позолотою, узорами, рисунками и проч.; картинки переводные (декалькомании)</t>
  </si>
  <si>
    <t>Почтовые конверты</t>
  </si>
  <si>
    <t>Переплетные и картонажные изделия, кроме отн. к ст.215,1; конторские и копировальные книги в переплетах; переплеты для книг и альбомов</t>
  </si>
  <si>
    <t>2дв</t>
  </si>
  <si>
    <t>2еа</t>
  </si>
  <si>
    <t>2еб</t>
  </si>
  <si>
    <t>2ев</t>
  </si>
  <si>
    <t>2ег</t>
  </si>
  <si>
    <t>Итого писчебумажного товара</t>
  </si>
  <si>
    <t>Картины, рисунки, чертежи, карты, ноты, исполненные от руки на бумаге и холсте; манускрипты</t>
  </si>
  <si>
    <t>те же – в корешковых переплетах</t>
  </si>
  <si>
    <t>Картины, рисунки, чертежи, печатанные на бумаге, кроме предметов, поименов. в лит. "в" и "г"</t>
  </si>
  <si>
    <t>Открытые письма с иллюстрациями</t>
  </si>
  <si>
    <t>Картины и проч. – в корешковых переплетах</t>
  </si>
  <si>
    <t>Обувь всякая, кроме гуттаперчевой</t>
  </si>
  <si>
    <t>Прочие природн.удобрительн.вещества (гуано, птичий помет); кость сырая всякая, кроме особо поименов.</t>
  </si>
  <si>
    <t>Томасовы шлаки немолотые</t>
  </si>
  <si>
    <t>Суперфосфаты</t>
  </si>
  <si>
    <t>Кость, обработан. серной кислотой; землеудобрит. компосты и пудреты всякие</t>
  </si>
  <si>
    <t>Смола для пивоваров</t>
  </si>
  <si>
    <t>Масла: соляровое, парафиновое и смазочное</t>
  </si>
  <si>
    <t>Тяжелый шпат и витерит природные в кусках</t>
  </si>
  <si>
    <t>Барит сернокислый (blanc fixe), искусственно приготовленный</t>
  </si>
  <si>
    <r>
      <t>Соли хромовой кислоты, растворимые в воде (хром-п</t>
    </r>
    <r>
      <rPr>
        <sz val="10"/>
        <color indexed="10"/>
        <rFont val="Arial Cyr"/>
        <family val="0"/>
      </rPr>
      <t>ик</t>
    </r>
    <r>
      <rPr>
        <sz val="10"/>
        <rFont val="Arial Cyr"/>
        <family val="0"/>
      </rPr>
      <t>, хром-кали, хром-натр)</t>
    </r>
  </si>
  <si>
    <t>Береза, бук, вяз, граб, дуб, ель, ива, ильма, клен, липа, лиственница, ольха, сосна, тополь и ясень:</t>
  </si>
  <si>
    <t>Части машин и аппаратов из дерева, подходящие под определения ст.61-1</t>
  </si>
  <si>
    <t>Цветы и листья свежие, упакованные в помещения весом не св.25 фунтов</t>
  </si>
  <si>
    <t>Плиты особо непоименов., толщиною в 3,5в. и менее, с опиленн. или обтесанн. поверхностями</t>
  </si>
  <si>
    <t>Камни всякого рода, кроме полудраг. и драг., в изд.скульптурной, резной и токарной работы, весом 3 пуда и менее в штуке</t>
  </si>
  <si>
    <t>Прочие красильные глины всякие и земли: кассельская и проч., хотя бы отмученн., жженые или измельченные; краски из искусственно приготовленной окиси железа</t>
  </si>
  <si>
    <t>Краски миниатюрные в плитках, порошках, на раковинах и в пузырях</t>
  </si>
  <si>
    <t>Ткани и ленты золотые, серебряные и мишурные; золото и серебро волоченые и пряденые</t>
  </si>
  <si>
    <t>изделия с рельефн. или гравиров. украшениями, кроме штампованн., отделанные и неотделанные; орнаменты, кариатиды, медальоны, бюсты, статуи</t>
  </si>
  <si>
    <t>изделия из меди и сплав. и проч., позолоч. или посеребрен. или с присоединением ценных материалов и проч., весом в штуке более 1 фунта и, независ.от веса, посеребр., позолоч.металлы в листах или проволоке (кроме ст.148) и в порошке</t>
  </si>
  <si>
    <t>весом в штуке более 5ф.</t>
  </si>
  <si>
    <t>Трубы и соединит.части их, эмалированные, крашеные, асфальтированные или покрытые простыми металлами</t>
  </si>
  <si>
    <t>Оружие огнестрельное ручное</t>
  </si>
  <si>
    <t>Тонкие оловянные листы, весом 1зол. и менее в 25 кв.дюймах</t>
  </si>
  <si>
    <t>Пульверизаторы, мехи и инжекторы для виноградников и деревьев</t>
  </si>
  <si>
    <t>Весы (кроме аптекарских и лабораторных) с прибором; части весов, кроме медных и из медных сплавов:</t>
  </si>
  <si>
    <t>Бристольский картон (папка), весом более 650г в 1кв.м; картон сатиниров. и полиров., крашен. не в массе, в ролях и листах; карты для жакардовых станков из сатинированного картона</t>
  </si>
  <si>
    <t>Пряжа из шелковых охлопьев, кручен. и некручен. и проч. – некрашеная</t>
  </si>
  <si>
    <t>Пряжа из шелковых охлопьев, кручен. и некручен. – крашеная</t>
  </si>
  <si>
    <t>фасонная всякая (с петельками, глазками, кольцами и т.п.), некрашеная</t>
  </si>
  <si>
    <t>Ткани, кроме поименов. в п.1, имеющие в фунте до 12 кв.арш.; бязи и миткали – 8-12 кв.аршин</t>
  </si>
  <si>
    <t>Ткани, кроме поименов. в п.1, имеющие в фунте до 12 кв.арш.; бязи, миткали и ситцы – 8-12 кв.аршин</t>
  </si>
  <si>
    <t>Прочие шелковые: материи, фуляры (кроме поименов. в ст.196), платки, ленты, тесьмы, тюль и проч.</t>
  </si>
  <si>
    <t>Искусственные декоративные растения, с цветами или без них, без примеси ценных материалов; искусственные цветы из частей натуральных растений</t>
  </si>
  <si>
    <t>Вещи галантерейные и пр, из меди, медных сплавов и проч., из чугуна, железа, стали, олова, свинца, цинка, менее 3ф. в штуке, без примеси др.металлов</t>
  </si>
  <si>
    <t>штук</t>
  </si>
  <si>
    <t>аршин</t>
  </si>
  <si>
    <t>принято считать 40 аршин = 1 пуду</t>
  </si>
  <si>
    <t>Пр.3б</t>
  </si>
  <si>
    <t>фунтов</t>
  </si>
  <si>
    <t>Пр-2:149.2а</t>
  </si>
  <si>
    <t>Пр-2:149.2б</t>
  </si>
  <si>
    <t>Пр-2:149.3</t>
  </si>
  <si>
    <t>Пр-2:149.4а</t>
  </si>
  <si>
    <t>Пр-2:149.4б</t>
  </si>
  <si>
    <t>Искусственное масло (олеомаргарин)</t>
  </si>
  <si>
    <t>Яичные желтки</t>
  </si>
  <si>
    <t>белки</t>
  </si>
  <si>
    <t>Мед сырец, медовая патока</t>
  </si>
  <si>
    <t>Патока и сиропы рафинадные</t>
  </si>
  <si>
    <t>Свеклосахарная черная патока (мелясса)</t>
  </si>
  <si>
    <t>Патока картофельная</t>
  </si>
  <si>
    <t>Пряники и разные печенья</t>
  </si>
  <si>
    <t>Грибы свежие</t>
  </si>
  <si>
    <t>сушеные</t>
  </si>
  <si>
    <t>всякая, кроме красной</t>
  </si>
  <si>
    <t>Рыба свежая</t>
  </si>
  <si>
    <t>маринованная и консервиров.</t>
  </si>
  <si>
    <t>соленая и копченая: сельдь</t>
  </si>
  <si>
    <t>аа</t>
  </si>
  <si>
    <t>аб</t>
  </si>
  <si>
    <t>Пряности</t>
  </si>
  <si>
    <t>Сахарный песок белый</t>
  </si>
  <si>
    <t>желтый</t>
  </si>
  <si>
    <t>Сахар рафинад</t>
  </si>
  <si>
    <t>леденец</t>
  </si>
  <si>
    <t>Итого сахара</t>
  </si>
  <si>
    <t>Миндаль и орехи</t>
  </si>
  <si>
    <t>Съестные припасы, особо непоименованные</t>
  </si>
  <si>
    <t>Кормовые средства для животных</t>
  </si>
  <si>
    <t>Жом свекловичный</t>
  </si>
  <si>
    <t>Табак в листах</t>
  </si>
  <si>
    <t>Чай</t>
  </si>
  <si>
    <t>Спирт</t>
  </si>
  <si>
    <t>Вино хлебное очищенное</t>
  </si>
  <si>
    <t>Ликеры, водки, настойки и т.п.</t>
  </si>
  <si>
    <t>шипучие</t>
  </si>
  <si>
    <t>Портер</t>
  </si>
  <si>
    <r>
      <t xml:space="preserve">Пиво </t>
    </r>
    <r>
      <rPr>
        <sz val="10"/>
        <color indexed="22"/>
        <rFont val="Arial Cyr"/>
        <family val="0"/>
      </rPr>
      <t>в пудах</t>
    </r>
  </si>
  <si>
    <t>Мед</t>
  </si>
  <si>
    <t>Уксус и уксусная эссенция</t>
  </si>
  <si>
    <t>Кошенильные препараты всякие, кошенильный кармин</t>
  </si>
  <si>
    <t>Берлинская лазурь и парижская синь</t>
  </si>
  <si>
    <t>Ультрамарин (природный, искусственный и зеленый)</t>
  </si>
  <si>
    <t>Синька всякая</t>
  </si>
  <si>
    <t>Белила свинцовые</t>
  </si>
  <si>
    <t>цинковые</t>
  </si>
  <si>
    <t>Сурик свинцовый</t>
  </si>
  <si>
    <t>Ярь-медянка</t>
  </si>
  <si>
    <t>Краски медные (кроме ярь-медянки) и медно-мышьяковистые</t>
  </si>
  <si>
    <t>Подушки, перины и пр., набитые перьями, пухом, волосом, шерстью</t>
  </si>
  <si>
    <t>Пластинки и палочки из китового уса и рога, хотя бы полированные, шлифованные или обтянутые бумагою и проч.</t>
  </si>
  <si>
    <t>обтянутые волокнист. материалом, с шелков.украшен.</t>
  </si>
  <si>
    <t>2Пр</t>
  </si>
  <si>
    <t>Губка грецкая</t>
  </si>
  <si>
    <t>Сало животное, особо непоименов., с содержанием не больше 50% свободных жирных кислот и пр.</t>
  </si>
  <si>
    <t>Сушь, сало обработанное, дегра</t>
  </si>
  <si>
    <t>Олеин, олеиновая кислота</t>
  </si>
  <si>
    <t>Спермацет в очищенном виде</t>
  </si>
  <si>
    <t>Пальметин</t>
  </si>
  <si>
    <t>Стеарин</t>
  </si>
  <si>
    <t>Рыбий жир прозрачный</t>
  </si>
  <si>
    <t>Масла животного происхождения всякие (костяное, спермацетов., ланолин и т.п.), кроме особо поименов.</t>
  </si>
  <si>
    <t>Итого сала и масла животного происхождения</t>
  </si>
  <si>
    <t>4в</t>
  </si>
  <si>
    <t>Воск горный сырой (озокерит), хотя бы плавленный</t>
  </si>
  <si>
    <t>пчелиный</t>
  </si>
  <si>
    <t>горный очищенный (церезин)</t>
  </si>
  <si>
    <t>всякий растительный для прививки дерев</t>
  </si>
  <si>
    <t>Парафин</t>
  </si>
  <si>
    <t>Вазелин (кроме очищенного, без запаха и вкуса)</t>
  </si>
  <si>
    <t>Плитки глиняные глазурованные для облицовки стен, гладкие и с рельефными украшениями, одноцветные</t>
  </si>
  <si>
    <t>Зеркальные стекла обработанные, листовое стекло нелитое, полиров.:</t>
  </si>
  <si>
    <t>Обломки зеркал и зеркальное стекло – не более 25 кв.вершков</t>
  </si>
  <si>
    <t>Натр и кали двууглекислые</t>
  </si>
  <si>
    <t>Соли и препараты, заключающие золото и платину</t>
  </si>
  <si>
    <t>Всякие, особо непоименов., сульфокислоты, кроме относящихся к ст.135</t>
  </si>
  <si>
    <t>Столярная, токарная и резная работа с украшениями из меди и пр., весом в штуке 3фунта и более</t>
  </si>
  <si>
    <t>Кожи всякие, скроенные для обуви и мелких изделий</t>
  </si>
  <si>
    <t>Перчатки кожаные всякие</t>
  </si>
  <si>
    <t>скроенные, но не сшитые</t>
  </si>
  <si>
    <t>Изделия из замши, лайки, сафьяна, пергамента, кроме обуви и хирургич.инструментов</t>
  </si>
  <si>
    <t>Мелкие сумочные изделия, весом в 0,5фунта и менее в штуке: дамские сумки, кошельки, портсигары, бумажники и проч.</t>
  </si>
  <si>
    <t>Сбруя конская с принадлежностями; седельно-шорные изделия; хлысты из ремешков</t>
  </si>
  <si>
    <t>Чемоданн., сундучн., сумочн.изделия, кр.ос.поименов. в п.3; охотничьи изд., кож., джутов. и пеньков.; вс.ос.непоименов.кож.изд. и пр., кроме ценных галантерейных вещей</t>
  </si>
  <si>
    <t>Дисковый цинк с отверстием внутри</t>
  </si>
  <si>
    <t>Ядра персиковые или абрикосовые</t>
  </si>
  <si>
    <t>Растения живые</t>
  </si>
  <si>
    <t>Растения и части растений, употребляемые в медицине</t>
  </si>
  <si>
    <t>Каменные орехи</t>
  </si>
  <si>
    <t>Обработанные материалы для корзинного дела, плетений и проч.</t>
  </si>
  <si>
    <t>Луковицы, корни и корневища цветочных и декоративных растений</t>
  </si>
  <si>
    <t>Деревянные изделия с обивкою или оклейкою кожею или тканями, а также плетения</t>
  </si>
  <si>
    <t>Те же с украшениями  из меди и проч.</t>
  </si>
  <si>
    <t>Итого столярной, токарной и резной работы</t>
  </si>
  <si>
    <t>Сено во всяком виде</t>
  </si>
  <si>
    <t>Солома неочищенная</t>
  </si>
  <si>
    <t>Части растений в их естеств.состоянии, особо непоименов.</t>
  </si>
  <si>
    <t>Семена свекловицы</t>
  </si>
  <si>
    <t>Семя кунжутное</t>
  </si>
  <si>
    <t>хлопчатниковое</t>
  </si>
  <si>
    <t>рициновое</t>
  </si>
  <si>
    <t>3д</t>
  </si>
  <si>
    <t>Итого лесного товара</t>
  </si>
  <si>
    <t>Гонт простой и шпунтованный</t>
  </si>
  <si>
    <t>Прочие деревян. изделия плотничной работы; дерев.палки без обделки</t>
  </si>
  <si>
    <t>Стружка древесная из всякого дерева</t>
  </si>
  <si>
    <t>Пр-3</t>
  </si>
  <si>
    <t>Итого плотничной и бочарной работы</t>
  </si>
  <si>
    <t>Кора пробкового дерева в подготовленном виде (пластины, кубики и т.п.)</t>
  </si>
  <si>
    <t>в изделиях</t>
  </si>
  <si>
    <t>Изделия из пробковых отбросов и проч.</t>
  </si>
  <si>
    <t>Итого пробкового дерева в деле</t>
  </si>
  <si>
    <t>всякие иные, с обивк., наклейк. или вставк.</t>
  </si>
  <si>
    <t>2-Пр.2а</t>
  </si>
  <si>
    <t>2-Пр.2б</t>
  </si>
  <si>
    <t>3-Пр.2</t>
  </si>
  <si>
    <t>5-Пр</t>
  </si>
  <si>
    <t>Буковая мебель гнутая, с тиснениями, прессов. или выжженн.украш., в собр. или разобр. виде, без иной обраб. и проч.</t>
  </si>
  <si>
    <t>Деревянная резная работа (кроме п.4); столярная и токарная работа позолоченная и проч.</t>
  </si>
  <si>
    <t>Неотделимые рамы с зеркалами, имеющими св.50кв.вершков в штуке, а также и картинами</t>
  </si>
  <si>
    <t>Войлоки и войлочные материи всякие, особо непоименов. предметы, изготовленные вырезанием из войлока</t>
  </si>
  <si>
    <t>Войлочные изделия – обрубленные</t>
  </si>
  <si>
    <t>те же – отделанные шелком, мишурою и проч.</t>
  </si>
  <si>
    <t>б/200а</t>
  </si>
  <si>
    <t>Войлоки и войлочные материи и проч. – набивные</t>
  </si>
  <si>
    <t>Войлочные изделия набивные – обрубленные</t>
  </si>
  <si>
    <t>Шерстяные материи тканые, особо непоименов.:</t>
  </si>
  <si>
    <t>имеющие в фунте до 3 кв.аршин</t>
  </si>
  <si>
    <t>Половики-дорожки из джуты, манильской пеньки и т.п. материалов</t>
  </si>
  <si>
    <t>Ткани из джуты, льна, пеньки и др. указанн. в п.179,3 материалов, кроме тканей, поименов в ст.191 и 193:</t>
  </si>
  <si>
    <t>тик для матрацев и мебельный; ковровые, мебельные и т.п. тяжелые ткани</t>
  </si>
  <si>
    <t>одеяла, гардины и проч. – обрубленные</t>
  </si>
  <si>
    <t>отделанные шелком и проч.</t>
  </si>
  <si>
    <t>Пр.4</t>
  </si>
  <si>
    <t>Общ.Пр.8а</t>
  </si>
  <si>
    <t>Общ.Пр.4в</t>
  </si>
  <si>
    <t>Общ.Пр.8б</t>
  </si>
  <si>
    <t>коломенка, сатин, рогож., дрель, кутиль и т.п. ткани для одежды</t>
  </si>
  <si>
    <t>скатерти, салфетки и полотенца</t>
  </si>
  <si>
    <t>Полотна: льняные, пеньковые и из др.волокнист.материалов, поименов в ст.179,3, кроме тканей, указанных в ст.192: суровые, вываренные, беленые, крашеные, набивные и пестротканые</t>
  </si>
  <si>
    <t>те же – отделанные шелком и проч.</t>
  </si>
  <si>
    <t>те же – с примесью шелка и проч.</t>
  </si>
  <si>
    <t>Полотно парусное</t>
  </si>
  <si>
    <t>Брезенты</t>
  </si>
  <si>
    <t>Брезенты обрубленные</t>
  </si>
  <si>
    <t>Изделия разные из парусного полотна</t>
  </si>
  <si>
    <t>те же – обрубленные, но без отделки</t>
  </si>
  <si>
    <t>те же – отделанные мишурою и проч.</t>
  </si>
  <si>
    <t>принято считать 250 штук = 1 пуд</t>
  </si>
  <si>
    <t>принято считать 15 тыс.штук = 1 пуд</t>
  </si>
  <si>
    <t>принято считать 1000 грд. = 8 пудов</t>
  </si>
  <si>
    <t>принято считать 1 бутылка = 3 фунта</t>
  </si>
  <si>
    <t>принято считать 1 штука = 10 фунтов</t>
  </si>
  <si>
    <t>принято считать 1 штука = 5 фунтов</t>
  </si>
  <si>
    <t>принято считать 1 штука = 20 пудов</t>
  </si>
  <si>
    <t>принято считать 1 штука = 10 пудов</t>
  </si>
  <si>
    <t>Паровозы</t>
  </si>
  <si>
    <t>Шелковые и полушелковые материи и т.п.</t>
  </si>
  <si>
    <t>принято считать 1 штука = 500 пудов</t>
  </si>
  <si>
    <t>принято считать 1 штука = 30 фунтов</t>
  </si>
  <si>
    <t>принято считать 1 штука = 1 пуд</t>
  </si>
  <si>
    <t>Хлорновато-кислый натрий</t>
  </si>
  <si>
    <t>Жидкость "Темс" для лечения чесотки овец, лошадей и проч.</t>
  </si>
  <si>
    <t>Машины, потребные для сибирской и уральской золотопромышленности, и части к ним</t>
  </si>
  <si>
    <t>Трехколесные мотоциклы</t>
  </si>
  <si>
    <t>для электрич.железных дорог – малые</t>
  </si>
  <si>
    <t>любительские морские паровые яхты</t>
  </si>
  <si>
    <t>землечерпательные машины и землесосы</t>
  </si>
  <si>
    <t>ледоколы для морских портов</t>
  </si>
  <si>
    <t>плавучие доки</t>
  </si>
  <si>
    <t>привезенн. из САСШ</t>
  </si>
  <si>
    <t>бразильская</t>
  </si>
  <si>
    <t>ост-индская</t>
  </si>
  <si>
    <t>египетская</t>
  </si>
  <si>
    <t>прочая</t>
  </si>
  <si>
    <t>Итого сахара, сахаристых веществ и сахарных изделий</t>
  </si>
  <si>
    <t>2в</t>
  </si>
  <si>
    <t>Дрожжи семянные и всякие жидкие</t>
  </si>
  <si>
    <t>сухие и прессованные всякие</t>
  </si>
  <si>
    <t>Хмелевой экстракт</t>
  </si>
  <si>
    <t>Ром и тафия – в бочках и бочонках</t>
  </si>
  <si>
    <t>Коньяк – в бочках и бочонках</t>
  </si>
  <si>
    <t>Арманьяк и др.виноград. и фрукт. водки – в бочках и бочонках</t>
  </si>
  <si>
    <t>Арак, джин, виски – в бочках и бочонках</t>
  </si>
  <si>
    <t>2г</t>
  </si>
  <si>
    <t>2д</t>
  </si>
  <si>
    <t>2и</t>
  </si>
  <si>
    <t>2i</t>
  </si>
  <si>
    <t>1е</t>
  </si>
  <si>
    <t>2е</t>
  </si>
  <si>
    <t>1ж</t>
  </si>
  <si>
    <t>2ж</t>
  </si>
  <si>
    <t>Ликеры в бутылках, емкостью не более 1 литра</t>
  </si>
  <si>
    <t>Группа 8. Писчебумажный товар и произведения печати</t>
  </si>
  <si>
    <t>беспошлинно, для фабрик</t>
  </si>
  <si>
    <t>шерстяное, обрезки шерстяные и проч.</t>
  </si>
  <si>
    <t>Бумажная масса, приготовл.механическим способом (древесная масса):</t>
  </si>
  <si>
    <t>сухая, содержащая менее 50% воды</t>
  </si>
  <si>
    <t>сырая, от 50% воды и более</t>
  </si>
  <si>
    <t>Обрезки бумажные и макулатура</t>
  </si>
  <si>
    <t>Итого бумажной массы</t>
  </si>
  <si>
    <t>Картон древесный, некрашеный, в листах</t>
  </si>
  <si>
    <t>крашеный, в массе</t>
  </si>
  <si>
    <t>Общ.Пр.4в:201</t>
  </si>
  <si>
    <t>Общ.Пр.8а:201</t>
  </si>
  <si>
    <t>Общ.Пр.8б:201</t>
  </si>
  <si>
    <t>то же − с примесью шелка и проч.</t>
  </si>
  <si>
    <t>Рыба соленая и копченая всякая (кроме сельдей)</t>
  </si>
  <si>
    <t>Сельди соленые и копченые, кроме нижепоименов.</t>
  </si>
  <si>
    <t>Треска и всякая другая рыба, сушеная и вяленая</t>
  </si>
  <si>
    <t>сельди соленые</t>
  </si>
  <si>
    <t>Рыба свежая, привезенная к Измаильской там. и Вилковской заст. в зимнее время – на санях</t>
  </si>
  <si>
    <t>Устрицы</t>
  </si>
  <si>
    <t>Морские раки, улитки и т.п. – свеж., солен., суш. и маринов.</t>
  </si>
  <si>
    <t>4а</t>
  </si>
  <si>
    <t>4б</t>
  </si>
  <si>
    <t>Пр1</t>
  </si>
  <si>
    <t>Пр4</t>
  </si>
  <si>
    <t>Пр2</t>
  </si>
  <si>
    <t>Пр3</t>
  </si>
  <si>
    <t>Итого рыбы, устриц, морских раков и проч.</t>
  </si>
  <si>
    <t>Молоко в натуральном виде</t>
  </si>
  <si>
    <t>Творог и сметана</t>
  </si>
  <si>
    <t>Мясо свежее всякое</t>
  </si>
  <si>
    <t>Дичь всякая</t>
  </si>
  <si>
    <t>Особо приготовленные кормовые средства для животных</t>
  </si>
  <si>
    <t>Кормовые средства для животных, представляющие отбросы</t>
  </si>
  <si>
    <t>Итого съестных припасов и кормовых средств</t>
  </si>
  <si>
    <t>Мелкий рогатый скот</t>
  </si>
  <si>
    <t>Голуби</t>
  </si>
  <si>
    <t>Табак в листах и папушах и проч.</t>
  </si>
  <si>
    <t>в сигарах; крошеный, завернутый в табачные листья; папиросы</t>
  </si>
  <si>
    <t>Рахат-лукум, халва, чурчхела – в герметич.укупорке</t>
  </si>
  <si>
    <t>Эфиры, употребляемые в медицине, и фруктовые эссенции с примесью спирта</t>
  </si>
  <si>
    <t>весом не более 3 фунтов</t>
  </si>
  <si>
    <t>Мясо соленое, копченое и вяленое, кроме свиного</t>
  </si>
  <si>
    <t>Мясо соленое, копченое и вяленое, свиное</t>
  </si>
  <si>
    <t>мытая перегон</t>
  </si>
  <si>
    <t>Химич. и фармацевтич. продукты, особо непоименов.</t>
  </si>
  <si>
    <t>крашеные, пестротканые, набивные</t>
  </si>
  <si>
    <t>Шерстяные ткани, с возвр.пошлин</t>
  </si>
  <si>
    <t>набивн. и крашен., кроме краш. в адр.цвет</t>
  </si>
  <si>
    <t>крашеные в адрианопольский цвет</t>
  </si>
  <si>
    <t>Дерево для спичек в кряжах</t>
  </si>
  <si>
    <t>Землеудобрительные вещества, особо непоименов.</t>
  </si>
  <si>
    <t>Льняная пряжа</t>
  </si>
  <si>
    <t>Пеньковая пряжа</t>
  </si>
  <si>
    <t>Глины, особо непоименован.</t>
  </si>
  <si>
    <t>Астралин, пиронафт, соляровое масло</t>
  </si>
  <si>
    <t>для украшения</t>
  </si>
  <si>
    <t>Канительные изделия, без возврата пошлин</t>
  </si>
  <si>
    <t>Пряденые изделия из металл. нитей и т.п.</t>
  </si>
  <si>
    <t>Музыкальные инструменты (фортепиано и т.п.)</t>
  </si>
  <si>
    <t>Спички</t>
  </si>
  <si>
    <t>антипирин, салипирин, фенацитин, фенацетолин, сульфонал, салол, гваякол; углекислые: гваякол и креозот</t>
  </si>
  <si>
    <t>сульфинид и его соли (сахарин, кристаллоза и проч.)</t>
  </si>
  <si>
    <t>Химические и фармацевтич.продукты, особо непоименов.</t>
  </si>
  <si>
    <t>Формалин</t>
  </si>
  <si>
    <t>8ба</t>
  </si>
  <si>
    <t>8бб</t>
  </si>
  <si>
    <t>8в</t>
  </si>
  <si>
    <t>8г</t>
  </si>
  <si>
    <t>9а</t>
  </si>
  <si>
    <t>9б</t>
  </si>
  <si>
    <t>Жидкая углекислота и др. сжиженн.газы в металл.бутылях</t>
  </si>
  <si>
    <t>Цианистый кали (для сибирской и уральской золотопромышленности)</t>
  </si>
  <si>
    <t>Препараты для предупреждения или лечения болезней виноград.лозы и плодовых деревьев, непоименов. в особых списках</t>
  </si>
  <si>
    <t>Итого химических продуктов и материалов</t>
  </si>
  <si>
    <t>1-Пр</t>
  </si>
  <si>
    <t>Целебные пластыри, состоящие из тканей шелков. и полушелковых, пропитанных или намазанных различными веществами и проч.</t>
  </si>
  <si>
    <t>Фосфор (обыкновенный и красный)</t>
  </si>
  <si>
    <t>Эфир (серный)</t>
  </si>
  <si>
    <t>Коллодиум</t>
  </si>
  <si>
    <t>Хлорал и хлороформ</t>
  </si>
  <si>
    <t>Опий и лактукарий</t>
  </si>
  <si>
    <t>Всего химических и фармацевтических материалов</t>
  </si>
  <si>
    <t>Масла: оливковое и деревянное</t>
  </si>
  <si>
    <t>Масло какао</t>
  </si>
  <si>
    <t>кунжутное</t>
  </si>
  <si>
    <t>бобовое</t>
  </si>
  <si>
    <t>Общ.Пр.6:205,1вб</t>
  </si>
  <si>
    <t>Итого товаров по группе X-й</t>
  </si>
  <si>
    <t>Всего жизненных припасов</t>
  </si>
  <si>
    <t>Всего сырых и полуобработанных материалов</t>
  </si>
  <si>
    <t>Всего животных</t>
  </si>
  <si>
    <t>Всего товаров</t>
  </si>
  <si>
    <t>Артишоки, спаржа, цветн. и брюсс.капуста, зелен.горошек, фасоль и бобы зеленые, салат, шпинат – свежие или сушеные</t>
  </si>
  <si>
    <t>Грибы свежие и сушеные всякие, кроме поименов. в п.2</t>
  </si>
  <si>
    <t>жареный, в зернах и молотый; суррогаты кофейные всякие молотые или прессованные</t>
  </si>
  <si>
    <t>Резаки для сечки соломы, лопаты, заступы, грабли, сапы, мотыги, кирки и кайлы</t>
  </si>
  <si>
    <t>Вилы всякого рода</t>
  </si>
  <si>
    <t>Инструменты ручные для ремесел, худож., фабрик и заводов: напилки, рашпили, клуппы, метчики и плашки</t>
  </si>
  <si>
    <t>всякие, кроме вышепоименов. и проч.</t>
  </si>
  <si>
    <t>Типографский шрифт и матрицы – всякие</t>
  </si>
  <si>
    <t>Клише всякого рода</t>
  </si>
  <si>
    <t>Штемпеля для матриц; медные линейки и всякие принадлежности для тиснения, кроме поименов. в п.1 и 3 сей статьи</t>
  </si>
  <si>
    <t>Камни литографские, с нанесенными на них рисунками</t>
  </si>
  <si>
    <t>Изделия из олова и цинка и их сплавов (кроме относящихся к ст.215), неполиров. и некрашеные</t>
  </si>
  <si>
    <t>полированные, лакированные и окрашенные</t>
  </si>
  <si>
    <t>покрытые медью, медными сплавами и другими простыми металлами</t>
  </si>
  <si>
    <t>Изделия из свинца и гартблея, кроме особо поименов.</t>
  </si>
  <si>
    <t>cоломорезки, корнерезки, зернодробилки и проч.</t>
  </si>
  <si>
    <t>молотилки, кроме особо поименов.</t>
  </si>
  <si>
    <t>веялки и сортировки, кроме особо поименов.</t>
  </si>
  <si>
    <t>Жнеи-сноповязалки</t>
  </si>
  <si>
    <t>Жнеи с самосбрасывающим прибором</t>
  </si>
  <si>
    <t>Паровые плуги</t>
  </si>
  <si>
    <t>Сложные клеверные молотилки с двумя барабанами</t>
  </si>
  <si>
    <t>Сложные паровые молотилки с барабанами бильными и проч.</t>
  </si>
  <si>
    <t>6д</t>
  </si>
  <si>
    <t>6е</t>
  </si>
  <si>
    <t>Сортировки: для травяных семян, картофеля; сортировки со спиральными проволочными цилиндрами</t>
  </si>
  <si>
    <t>Машины для разбрасывания порошкообразных удобрений</t>
  </si>
  <si>
    <t>Дробилки для винограда</t>
  </si>
  <si>
    <t>Непрерывно-действующие виноградные прессы</t>
  </si>
  <si>
    <t>Центробежные сливкоотделители и их части</t>
  </si>
  <si>
    <t>Всякие вновь изобретенные или усовершенств. с/х машины и орудия для опытных станций и музеев</t>
  </si>
  <si>
    <t>Итого сложных сельскохозяйственных машин</t>
  </si>
  <si>
    <t>6ж</t>
  </si>
  <si>
    <t>6з</t>
  </si>
  <si>
    <t>6и</t>
  </si>
  <si>
    <t>6i</t>
  </si>
  <si>
    <t>6к</t>
  </si>
  <si>
    <t>Всякие особо непоименов. красильные, а также галлусовый и сумаховый, экстракты, краповые препараты, кроме поименов. в ст.135</t>
  </si>
  <si>
    <t>Экстракты: сафлорный, орселевый; гематеин сухой</t>
  </si>
  <si>
    <t>индиговый – в тесте и жидкий</t>
  </si>
  <si>
    <t>Ализарин, ализариновый лак и всякие пигменты, их основания и лейкосоединения</t>
  </si>
  <si>
    <t>Смеси и соединения пигментов с неорганическими основаниями и солями (пигментные, лаки, баканы и проч.)</t>
  </si>
  <si>
    <t>Индиготин (индиговый экстракт) в сухом виде</t>
  </si>
  <si>
    <t>Краски миниатюрные на фарфоровых и фаянсовых чашечках, блюдцах, в трубочках или в оловянных капсюлях</t>
  </si>
  <si>
    <t>Тушь китайская сухая и жидкая, в флаконах</t>
  </si>
  <si>
    <t>Краски и красильные вещества, особо непоименов. и проч.</t>
  </si>
  <si>
    <t>Вакса</t>
  </si>
  <si>
    <t>Чернила всякие</t>
  </si>
  <si>
    <t>Итого красок и красильных веществ</t>
  </si>
  <si>
    <t>Итого товаров по группе VI-й</t>
  </si>
  <si>
    <t>Группа 7. Руды, металлы и всякого рода изделия из металлов</t>
  </si>
  <si>
    <t>Руды всякие минеральные, кроме графита</t>
  </si>
  <si>
    <t>всякие металлические, кроме свинцовой</t>
  </si>
  <si>
    <t>Свинцовая руда</t>
  </si>
  <si>
    <t>Серный колчедан (железный) с содержанием меди до 2%</t>
  </si>
  <si>
    <t>свыше 2%</t>
  </si>
  <si>
    <t>Пр.2а</t>
  </si>
  <si>
    <t>Пр.2б</t>
  </si>
  <si>
    <t>Медные руды, обгар и шлаки</t>
  </si>
  <si>
    <t>Пр.3</t>
  </si>
  <si>
    <t>Чугун в штыках, лому и стружках, – всякий, кроме особо поименов.</t>
  </si>
  <si>
    <t>принято считать 400 штук = 1 пуду</t>
  </si>
  <si>
    <t>кв.вершков</t>
  </si>
  <si>
    <t>Известково-песчаные, цементные, гипсовые и вс.искусств, ос.непоименов.камни, кирпичи и плиты</t>
  </si>
  <si>
    <t>Огнеупорн.кирпичи и плиты вс.размеров и форм для печей; мостовой и вс.клинкер из грубой кирпичн.массы и проч.</t>
  </si>
  <si>
    <t>Шамотный цемент</t>
  </si>
  <si>
    <t>Кирпич и плиты из магнезита</t>
  </si>
  <si>
    <t>Реторты для газов.заводов, огнеупорные тигли, в т.ч. графитовые</t>
  </si>
  <si>
    <t>Итого искусств.строит.камней и огнеупорных изделий</t>
  </si>
  <si>
    <t>Трубы керамиковые из пористой массы и фасонн.части труб – неглазурованные</t>
  </si>
  <si>
    <t>крытые глазурью</t>
  </si>
  <si>
    <t>Каменная посуда и заводские принадлежности, – горшки, кувшины и проч. – без украшений</t>
  </si>
  <si>
    <t>Половые неглазуров. плитки из сплавленной (каменной) одноцветн. массы, толщиною более 15мм</t>
  </si>
  <si>
    <t>15мм и менее</t>
  </si>
  <si>
    <t>всякой толщины, разноцветные</t>
  </si>
  <si>
    <t>разноцветные</t>
  </si>
  <si>
    <t>с живописью, позолотою, скульптурн. или др. украшениями</t>
  </si>
  <si>
    <t>Черепица кровельная неполивная, хотя бы одноцветная, без скульптурных и живописных украшений</t>
  </si>
  <si>
    <t>глазурованная и со всякими украшениями</t>
  </si>
  <si>
    <t>Печные изразцы из гончарных масс и проч., одноцветные, хотя бы глазуров.</t>
  </si>
  <si>
    <t>с живописью, позолотою и др. украшениями</t>
  </si>
  <si>
    <t>Всякие кирпичи из гончарных масс, гладкие, с рельефными узорами, одноцв., хотя бы глазуров.</t>
  </si>
  <si>
    <t>2ва</t>
  </si>
  <si>
    <t>2вб</t>
  </si>
  <si>
    <t>Терракотовые орнаменты, медальоны, бюсты, статуи и т.п. предметы для украшения зданий и комнат</t>
  </si>
  <si>
    <t>Посуда и особо непоименов. гончарные изделия из простых глин, без узоров и украшений</t>
  </si>
  <si>
    <t>Приборы для фильтрования, без узоров и украшений</t>
  </si>
  <si>
    <t>Посуда и проч. – с украшениями, живописью, скульптурою и проч.</t>
  </si>
  <si>
    <t>Итого керамических и гончарных изделий</t>
  </si>
  <si>
    <t>4аа</t>
  </si>
  <si>
    <t>4аб</t>
  </si>
  <si>
    <t>Фаянсовые изделия белые и одноцветные, в массе крашеные, без украшений и проч.</t>
  </si>
  <si>
    <t>Семена, особо непоименов., хотя бы шелушеные</t>
  </si>
  <si>
    <t>Копра</t>
  </si>
  <si>
    <t>Ленты кинематографические с картинами</t>
  </si>
  <si>
    <t>Шерстяные платки, салфетки, скатерти, одеяла и проч., – отделанные (но не вышитые) шелком, мишурою, кружевами и проч.</t>
  </si>
  <si>
    <t>Итого шерстяных и полушерстяных изделий</t>
  </si>
  <si>
    <t>Вязаные изделия и басонная работа:</t>
  </si>
  <si>
    <t>перчатки шелковые</t>
  </si>
  <si>
    <t>прочие изделия шелковые</t>
  </si>
  <si>
    <t>перчатки полушелковые</t>
  </si>
  <si>
    <t>прочие изделия полушелковые</t>
  </si>
  <si>
    <t>Вязаные изделия бумажные, кроме особо поименов.</t>
  </si>
  <si>
    <t>перчатки бумажные</t>
  </si>
  <si>
    <t>Колпачки бумажные для газокалильн.горелок, необожженные</t>
  </si>
  <si>
    <t>более 3 кв.аршин</t>
  </si>
  <si>
    <t>Шерстяные материи тканые набивные, особо непоименов.:</t>
  </si>
  <si>
    <t>а/200б</t>
  </si>
  <si>
    <t>б/200в</t>
  </si>
  <si>
    <t>Ткани, платки, шарфы в роде кашемировых и пр.; кашемиры настоящие и французские</t>
  </si>
  <si>
    <t>Шерстяные и полушерстяные ткани и сукна для фабрик и заводов</t>
  </si>
  <si>
    <t>Бесконечные шерстяные полотна для фабричного употребления, при длине окружности свыше 10 аршин</t>
  </si>
  <si>
    <t>Салфетки шерстяные для прессов и фильтров</t>
  </si>
  <si>
    <t>Приводные ремни из верблюжьей шерсти</t>
  </si>
  <si>
    <t>Шерстяные ковры всякие</t>
  </si>
  <si>
    <t>основы для ковров с напечатанными рисунками</t>
  </si>
  <si>
    <t>Общ.Пр.4в:199а</t>
  </si>
  <si>
    <t>Общ.Пр.4в:199б</t>
  </si>
  <si>
    <t>Общ.Пр.4в:199а/200б</t>
  </si>
  <si>
    <t>Общ.Пр.4в:199б/200в</t>
  </si>
  <si>
    <t>Общ.Пр.4в:203</t>
  </si>
  <si>
    <t>Шерстяные материи тканые и шерстяные изделия, содержащие примесь шелка или мишуры (равно золота и серебра) не свыше 20% (10%) общего количества нитей основы и утка</t>
  </si>
  <si>
    <t>Общ.Пр.8а:199а</t>
  </si>
  <si>
    <t>Общ.Пр.8а:199б</t>
  </si>
  <si>
    <t>Общ.Пр.8а:199а/200б</t>
  </si>
  <si>
    <t>Общ.Пр.8а:199б/200в</t>
  </si>
  <si>
    <t>Общ.Пр.8а:203</t>
  </si>
  <si>
    <t>Общ.Пр.8б:199а</t>
  </si>
  <si>
    <t>Общ.Пр.8б:199б</t>
  </si>
  <si>
    <t>Общ.Пр.8б:199а/200б</t>
  </si>
  <si>
    <t>Общ.Пр.8б:199б/200в</t>
  </si>
  <si>
    <t>Общ.Пр.8б:203</t>
  </si>
  <si>
    <t>Шерстяные платки, салфетки, скатерти, одеяла, гардины, шторы и другие подобные изделия, – обрубленные, но без отделки</t>
  </si>
  <si>
    <t>Орехи всякие, кроме особо поименов.; каштаны и кокосы</t>
  </si>
  <si>
    <t>Те же – без шелухи или содерж. свыше 5% шелуш. орехов</t>
  </si>
  <si>
    <t>Китайские земляные орехи в шелухе</t>
  </si>
  <si>
    <t>Миндаль в шелухе</t>
  </si>
  <si>
    <t>Фисташки в шелухе</t>
  </si>
  <si>
    <t>Итого орехов</t>
  </si>
  <si>
    <t>Всего овощей, фруктов, ягод, орехов и проч.</t>
  </si>
  <si>
    <t>2а-Пр</t>
  </si>
  <si>
    <t>2б-Пр</t>
  </si>
  <si>
    <t>Горчица сухая, молотая, неприготовл., в помещениях:</t>
  </si>
  <si>
    <t>больших</t>
  </si>
  <si>
    <t>мелких</t>
  </si>
  <si>
    <t>Паштеты; консервы мясные, фруктовые и овощные, за исключением предметов, относящихся к статье 24</t>
  </si>
  <si>
    <t>Горчица приготовленная</t>
  </si>
  <si>
    <t>Сои всякие, пикули и проч.</t>
  </si>
  <si>
    <t>Ваниль и шафран</t>
  </si>
  <si>
    <t>Те же – в порошкообразном виде</t>
  </si>
  <si>
    <t>Кардамон, мушкатный цвет и орех</t>
  </si>
  <si>
    <t>Перец</t>
  </si>
  <si>
    <t>То же – в порошкообразном виде</t>
  </si>
  <si>
    <t>1-Пр.1</t>
  </si>
  <si>
    <t>2-Пр.1</t>
  </si>
  <si>
    <t>3а-Пр.1</t>
  </si>
  <si>
    <t>Гвоздика, корица и др.пряности, особо непоименов.</t>
  </si>
  <si>
    <t>Лавровый лист</t>
  </si>
  <si>
    <t>Лавровые ягоды</t>
  </si>
  <si>
    <t>Калган</t>
  </si>
  <si>
    <t>Калган тертый</t>
  </si>
  <si>
    <t>Итого пряностей</t>
  </si>
  <si>
    <t>3б-Пр.1</t>
  </si>
  <si>
    <t>3в</t>
  </si>
  <si>
    <t>Цикорий жженый</t>
  </si>
  <si>
    <t>Кофе сырой, в зернах</t>
  </si>
  <si>
    <t>Какао в зернах и шелуха оного, в сыром виде</t>
  </si>
  <si>
    <t>Те же – в поджаренном виде</t>
  </si>
  <si>
    <t>Чай байховый (черный и проч.)</t>
  </si>
  <si>
    <t>зеленый всех сортов (для Закаспийской области, Бухарского ханства и Туркестана)</t>
  </si>
  <si>
    <t>кирпичный</t>
  </si>
  <si>
    <t>плиточный</t>
  </si>
  <si>
    <t>Итого чая</t>
  </si>
  <si>
    <t>крошеный/курительный, тертый/нюхательный, всякий табак в рулях, кружках и каротах</t>
  </si>
  <si>
    <t>Итого табака</t>
  </si>
  <si>
    <t>Сахар-рафинад, мелис, лумп и леденец в головах и кусках</t>
  </si>
  <si>
    <t>Мед-сырец</t>
  </si>
  <si>
    <t>Патока всякая</t>
  </si>
  <si>
    <t>Сахарн.сиропы без сдабрив.прим.; крахм. или виноград.сахар и проч.</t>
  </si>
  <si>
    <t>Шоколад</t>
  </si>
  <si>
    <t>Какао тертый с сахаром и без сахара</t>
  </si>
  <si>
    <t>Фрукты и ягоды густовареные без сахара; фрукты и ягоды в соку; фрукт. и ягодн. соки и сиропы всякие, в герм. укупорке</t>
  </si>
  <si>
    <t>в негерметической укупорке</t>
  </si>
  <si>
    <t>Фрукты и ягоды в соку и фруктовые и ягодные соки в негерметич.укупорке с примесью алкоголя</t>
  </si>
  <si>
    <t>В том числе алкоголя (град)</t>
  </si>
  <si>
    <t>Печенья</t>
  </si>
  <si>
    <t>2аа</t>
  </si>
  <si>
    <t>2аб</t>
  </si>
  <si>
    <t>2аб-Пр</t>
  </si>
  <si>
    <t>2ба</t>
  </si>
  <si>
    <t>2бб</t>
  </si>
  <si>
    <t>Пряники, сгущ.молоко и молочная мука – с сахаром и без него; медицинские мучные облатки</t>
  </si>
  <si>
    <t>обыкновенная</t>
  </si>
  <si>
    <t>Канительные изделия посеребренные</t>
  </si>
  <si>
    <t>Позументная работа золотая и серебряная</t>
  </si>
  <si>
    <t>Золото и серебро листовое и двойник</t>
  </si>
  <si>
    <t>принято считать 10 тыс.штук = 1 пуд</t>
  </si>
  <si>
    <t>принято считать 25 тыс.штук = 1 пуд</t>
  </si>
  <si>
    <t>Полотно фламское</t>
  </si>
  <si>
    <t>равентух</t>
  </si>
  <si>
    <t>салфеточное</t>
  </si>
  <si>
    <t>Холст</t>
  </si>
  <si>
    <t>Коломенка всякая</t>
  </si>
  <si>
    <t>Вина виноградные и проч., шипучие всякие – в бутылках</t>
  </si>
  <si>
    <t>Вина – свыше 13° до 16° алкоголя включ.</t>
  </si>
  <si>
    <t>Вина – свыше 16° до 25° алкоголя включ.</t>
  </si>
  <si>
    <t>Прочие, особо непоименов., съестные припасы</t>
  </si>
  <si>
    <t>Ликеры, наливки, настойки – во всякой укупорке</t>
  </si>
  <si>
    <t>Винный и хлебный спирт сырой и очищенный (всякой крепости) – в бочках и бочонках</t>
  </si>
  <si>
    <t>Спирт денатурализованный – в бочках</t>
  </si>
  <si>
    <t>2з</t>
  </si>
  <si>
    <t>2к</t>
  </si>
  <si>
    <t>Итого спирта и спиртных напитков</t>
  </si>
  <si>
    <t>1ааα</t>
  </si>
  <si>
    <t>1абα</t>
  </si>
  <si>
    <r>
      <t>1аа</t>
    </r>
    <r>
      <rPr>
        <sz val="8"/>
        <rFont val="Arial"/>
        <family val="2"/>
      </rPr>
      <t>β</t>
    </r>
  </si>
  <si>
    <t>Сидр в бочках</t>
  </si>
  <si>
    <t>Сидр нешипучий в бутылках</t>
  </si>
  <si>
    <t>Сидр шипучий в бутылках</t>
  </si>
  <si>
    <t>Итого вин виноградных, фруктовых и ягодных</t>
  </si>
  <si>
    <t>Мед – в бочках и бочонках</t>
  </si>
  <si>
    <t>Портер – в бочках и бочонках</t>
  </si>
  <si>
    <t>Пиво – в бочках и бочонках</t>
  </si>
  <si>
    <t>Всего спирта, спиртных напитков и вин</t>
  </si>
  <si>
    <t>Уксус всякий (кроме туалетного) – в бочках и бочонках</t>
  </si>
  <si>
    <t>Воды минеральные, натуральные и искусственные, кроме особо поименов.</t>
  </si>
  <si>
    <t>Лечебные минеральные воды, поименованные в Прим.2 к сей статье и проч.</t>
  </si>
  <si>
    <t>Соль всякая поваренная, кроме особо поименов.</t>
  </si>
  <si>
    <t>Соль очищенная столовая, в мелких помещениях</t>
  </si>
  <si>
    <t>Мясо соленое, копченое, вяленое; колбасы</t>
  </si>
  <si>
    <t>Сыр</t>
  </si>
  <si>
    <t>Масло коровье и овечье</t>
  </si>
  <si>
    <t>Сардины в масле</t>
  </si>
  <si>
    <t>Рыба маринованная, в масле и фаршированная всякая</t>
  </si>
  <si>
    <t>Икра</t>
  </si>
  <si>
    <t>Пр.1-3</t>
  </si>
  <si>
    <t>Пр.2</t>
  </si>
  <si>
    <t>в том числе 160.792 кв.вершков</t>
  </si>
  <si>
    <t>деревянные, костяные и всякие другие</t>
  </si>
  <si>
    <t>Итого пуговиц</t>
  </si>
  <si>
    <t>Отделанные перья и шкурки с перьями всякие; плюмажи и плюмажные ткани</t>
  </si>
  <si>
    <t>Искусственные цветы и части их из пряжи и материй, хотя бы с примесью др.материалов; искусственные декоративные растения с примесью ценных материалов</t>
  </si>
  <si>
    <t>Перья и шкурки птиц ценных пород (страусовые, марабу, райских птиц и т.п.) в сыром виде</t>
  </si>
  <si>
    <t>Стеклярус, бусы и бисер – россыпью или на нитках, в виде снурков, бунтиков или моточков</t>
  </si>
  <si>
    <t>Изделия из стекляруса, бисера, бус, хотя бы с примесью других материалов</t>
  </si>
  <si>
    <t>Вещи галантерейные и туалетные, особо непоименов., ценные, в состав которых входят шелк, алюминий, черепаха, слоновая кость и проч.</t>
  </si>
  <si>
    <t>Зажигательные машинки, заменяющие спички, в состав которых входят алюминий, черепаха и проч.</t>
  </si>
  <si>
    <t>Вещи галантерейные и туалетные, особо непоименов., простые, с частями, оправою или украшениями из металлов недрагоценных и проч., из рога, кости и проч.</t>
  </si>
  <si>
    <t>Зажигательные машинки, заменяющие спички, простые</t>
  </si>
  <si>
    <t>Детские игрушки всякие, за исключением относящихся к п.3</t>
  </si>
  <si>
    <t>1и2.-Пр</t>
  </si>
  <si>
    <t>Зажигательные машинки, заменяющие спички, из меди, медных сплавов и проч.</t>
  </si>
  <si>
    <t>Итого зажигательных машинок, заменяющих спички</t>
  </si>
  <si>
    <t>Карандаши всякие, в т.ч.цветные, в оправе или без оной</t>
  </si>
  <si>
    <t>Прочие принадлежности для письма, рисования, живописи, в др.статьях непоименов.: перья, чернильницы, облатки и проч.</t>
  </si>
  <si>
    <t>Аспидные доски и грифели</t>
  </si>
  <si>
    <t>Вещи для музеев, коллекций или кабинетов археологич. и проч.</t>
  </si>
  <si>
    <t>Образчики разных материалов и изделий, не имеющие вида и характера товаров</t>
  </si>
  <si>
    <t>Образчики разных материй и тканей всякие, не имеющие вида и характера товаров</t>
  </si>
  <si>
    <t>Общ.Пр.8а:205,1а</t>
  </si>
  <si>
    <t>Вязаные изделия и басонная работа – обрубленные</t>
  </si>
  <si>
    <t>Общ.Пр.8а:205,1б</t>
  </si>
  <si>
    <t>Общ.Пр.8а:205,1в</t>
  </si>
  <si>
    <t>Общ.Пр.8б:205,1а</t>
  </si>
  <si>
    <t>Вязаные изделия и басонная работа – отделанные шелком и проч.</t>
  </si>
  <si>
    <t>Общ.Пр.8б:205,1в</t>
  </si>
  <si>
    <t>Игрушки детские ценные</t>
  </si>
  <si>
    <t>Игрушки детские из меди, медных сплавов, чугуна, железа, стали, олова…</t>
  </si>
  <si>
    <t>лакированная и пр.; листовое железо раскрашенное, крытое лаком, цинком, медью и проч.</t>
  </si>
  <si>
    <t>Эл.лампочки накаливания в оправе</t>
  </si>
  <si>
    <t>Изделия из бумаги: цветы, абажуры и т.п.; изделия из бумаги, картона и бумаги битой с украшениями, кроме отн. к ст.215 и к ст.177,4</t>
  </si>
  <si>
    <t>Общ.Пр.2:183</t>
  </si>
  <si>
    <t>позолоченные и проч., в оправе и проч.</t>
  </si>
  <si>
    <t>Ножницы для стрижки овец</t>
  </si>
  <si>
    <t>1-Пр.1и2</t>
  </si>
  <si>
    <t>Оружие белое, клинки сабельные и всякие другие</t>
  </si>
  <si>
    <t>6л</t>
  </si>
  <si>
    <t>6м</t>
  </si>
  <si>
    <t>Части машин и аппаратов, кроме особо поименов., отдельно от них привезенные:</t>
  </si>
  <si>
    <t>медные и из медных сплавов</t>
  </si>
  <si>
    <t>чугунные, железные и стальные и проч.</t>
  </si>
  <si>
    <t>Запасные части машин и аппаратов, кроме особо поименов., вместе с ними привезенные:</t>
  </si>
  <si>
    <t>чугунные, железные и стальные и проч.:</t>
  </si>
  <si>
    <t>с машин, поименов. в п.1а</t>
  </si>
  <si>
    <t>с машин, поименов. в п.1б</t>
  </si>
  <si>
    <t>с машин, поименов. в п.1в</t>
  </si>
  <si>
    <t>9в</t>
  </si>
  <si>
    <t>Части динамо-электрических машин и трансформаторов:</t>
  </si>
  <si>
    <t>10а</t>
  </si>
  <si>
    <t>10б</t>
  </si>
  <si>
    <t>10в</t>
  </si>
  <si>
    <t>катушки</t>
  </si>
  <si>
    <t>якоря и коллекторы</t>
  </si>
  <si>
    <t>станины с медными, сверх подшипниковых вкладышей, частями</t>
  </si>
  <si>
    <t>Вальцы медные ситцебумажные, гравированн.и негравированные</t>
  </si>
  <si>
    <t>Запасные части с/х машин и орудий, вместе с ними привезенные:</t>
  </si>
  <si>
    <t>для машин, поименов. в п.6</t>
  </si>
  <si>
    <t>для всех прочих с/х машин</t>
  </si>
  <si>
    <t>Итого частей машин и аппаратов</t>
  </si>
  <si>
    <t>11а</t>
  </si>
  <si>
    <t>11б</t>
  </si>
  <si>
    <t>Всякие приборы для уничтожения вредных в сельском хоз-ве животных</t>
  </si>
  <si>
    <t>Части с/х машин и орудий, беспошлинн.</t>
  </si>
  <si>
    <t>Пр.5</t>
  </si>
  <si>
    <t>Пр.6</t>
  </si>
  <si>
    <t>Всего машин и аппаратов</t>
  </si>
  <si>
    <t>весом более 3 пудов в штуке</t>
  </si>
  <si>
    <t>весом не более 3 пудов в штуке; разновесы</t>
  </si>
  <si>
    <t>в штыках и проч. – марганцевый, кремнистый, хромистый</t>
  </si>
  <si>
    <t>Итого чугуна</t>
  </si>
  <si>
    <t>Железо полосовое и сортовое всякое, кроме нижепоименов., в крицах и проч.</t>
  </si>
  <si>
    <t>Железные рельсы</t>
  </si>
  <si>
    <t>листовое тоньше 0,5мм</t>
  </si>
  <si>
    <t>Железо листовое толщиною в 0,5мм и более; в плитах, шириною св.46см, сортовое шир. или выс. более 46см, толщ или диаметр. в 18 см. и свыше; фасонное; тонкосортное, шир или диам. св.6,25 мм до 12,5мм включит.</t>
  </si>
  <si>
    <t>Итого железа</t>
  </si>
  <si>
    <t>Жесть простая (луженое листовое железо), кроме нижепоименов.</t>
  </si>
  <si>
    <t>Изделия из белого и полубелого стекла, шлифованн., полиров. и граненые, но без всяких др.украшений</t>
  </si>
  <si>
    <t>Изделия, кроме особо поименов., из стекла цветного и проч.:</t>
  </si>
  <si>
    <t>нешлифованные, неполированные, неграненые и проч.</t>
  </si>
  <si>
    <t>шлифованные, полированные и граненые</t>
  </si>
  <si>
    <t>Стеклянные украшения для елок, хотя бы разноцветные, с позолотою, с посеребрением и проч.</t>
  </si>
  <si>
    <t>Изделия, кроме особо поименов., из всякого стекла, с декоративною разделкою; изделия с присоединением др.материалов; стеклянные: вата, ткани и изделия из них</t>
  </si>
  <si>
    <t>Листовое стекло дутое и литое, нешлифов. и неполиров., толщиною в 5мм и менее:</t>
  </si>
  <si>
    <t>белое, полубелое и проч., гладкое без узоров и проч., мерою поверхности до 480 кв.вершков</t>
  </si>
  <si>
    <t>такое же, от 480 до 960 кв.в., и всякой меры, цветное и молочное, гладкое, без узоров и украшений</t>
  </si>
  <si>
    <t>Стекло белое, полубелое, гладк. и пр., свыше 960 кв.в.; все меры и цвета выпуклое, волнистое, рифлен., узорн. и пр.</t>
  </si>
  <si>
    <t>Стекло с вплавленною проволочною сеткою</t>
  </si>
  <si>
    <t>Листовое стекло толщиною в 5мм и менее, с декоративн. разделкою и украшениями, а также сборное в свинцовой, медной и т.п. оправе</t>
  </si>
  <si>
    <t>Стеклянные фотографические пластинки, крытые пленками</t>
  </si>
  <si>
    <t>6ва</t>
  </si>
  <si>
    <t>6вб</t>
  </si>
  <si>
    <t>Бой стеклянный</t>
  </si>
  <si>
    <t>Итого стеклянных изделий</t>
  </si>
  <si>
    <t>Пр.1</t>
  </si>
  <si>
    <t>до 50 кв.вершков включительно</t>
  </si>
  <si>
    <t>100-200</t>
  </si>
  <si>
    <t>200-300</t>
  </si>
  <si>
    <t>300-400</t>
  </si>
  <si>
    <t>400-500</t>
  </si>
  <si>
    <t>500-600</t>
  </si>
  <si>
    <t>600-800</t>
  </si>
  <si>
    <t>800-2400</t>
  </si>
  <si>
    <t>с одноцветными узорами и проч., крашеные не в массе</t>
  </si>
  <si>
    <t>с живописью, позолотою и разноцветными узорами</t>
  </si>
  <si>
    <t>Майолика всякая, хотя бы с лепными украшениями</t>
  </si>
  <si>
    <t>Фарфоровые изделия (кроме особо поименов.), белые и одноцветн., хотя бы с цветными и позолоченными краями и ободками, но без других украшений</t>
  </si>
  <si>
    <t>Прочие резаные цветы и листья свеж., засушен., крашен.; букеты и венки из цветов, листьев и иных частей растений</t>
  </si>
  <si>
    <t>Шишки ворсильные</t>
  </si>
  <si>
    <t>Итого семян, растений и т.п.</t>
  </si>
  <si>
    <t>3е</t>
  </si>
  <si>
    <t>3ж</t>
  </si>
  <si>
    <t>3з</t>
  </si>
  <si>
    <t>4г</t>
  </si>
  <si>
    <t>Бром</t>
  </si>
  <si>
    <t>Керосин, тяжелый бензин</t>
  </si>
  <si>
    <t>Трюфели и шампиньоны и всякие грибы в уксусе, масле и пр.; трюфели сухие и свежие</t>
  </si>
  <si>
    <t>Конфеты, варенье, пастила, желе, фруктовые порошки и лепешки с сахаром; фрукты в ликерах, рому и проч.</t>
  </si>
  <si>
    <t>Вина виноградные и проч., нешипучие, до 25° – в бутылках</t>
  </si>
  <si>
    <t>Яйца птичьи</t>
  </si>
  <si>
    <t>Итого волоса не в деле и в деле</t>
  </si>
  <si>
    <t>Дерево всякое, кроме поим. в п.1, в бревнах, поленьях, чурках, плахах, досках, брусьях, кругляке, жердняке, щепе – неструган.</t>
  </si>
  <si>
    <t>Клепка в готовом виде, кроме беспошлинной буковой</t>
  </si>
  <si>
    <t>Столярная и токарная работа из дерева, поименов. в п.1 ст.58, нелакиров., неполиров. и пр.; шпильки для сапогов</t>
  </si>
  <si>
    <t>из дерева, пропускаемого по ст. 58-2; изделия из фанерок; из всякого дерева лакиров., полиров. и пр.; буковая мебель гнутая, без плетения или обивки и проч.</t>
  </si>
  <si>
    <t>Группа IV. Керамические материалы и изделия</t>
  </si>
  <si>
    <t>Фарфоровая посуда с живописью и проч.; вещи из фарфора и пр. – белые и одноцветные, но без живописи, без позолоты и проч.</t>
  </si>
  <si>
    <t>Фарфоровые и бисквитные вещи для украшения комнат: вазы, статуэтки с живописью и проч., венки, цветы, букеты и т.п.</t>
  </si>
  <si>
    <t>Итого фаянсовых и фарфоровых изделий</t>
  </si>
  <si>
    <t>Бутылки для вин, привез. в порты Черного и Азовского морей и к Бессарабским таможням</t>
  </si>
  <si>
    <t>Бутылки, склянки, банки без украш. и узоров, негранен., нешлифованные, из стекла бутылочного цвета, без притерт.горл</t>
  </si>
  <si>
    <t>Изделия из стекла белого, полубелого и цветного, без притерт.горл или шлифованных пробок, крышек и пр.</t>
  </si>
  <si>
    <t>Сифоны без оправы</t>
  </si>
  <si>
    <t>Изделия из стекла всякого рода, с притертыми горлами и пр.</t>
  </si>
  <si>
    <t>Изделия, кроме особо поименов., из белого и полубелого стекла, нешлифованные и пр., прессованные или литые</t>
  </si>
  <si>
    <t>1а-Пр.2</t>
  </si>
  <si>
    <t>дутые, хотя бы в формы</t>
  </si>
  <si>
    <t>Столовое стекло дутое</t>
  </si>
  <si>
    <t>Корзины простые для белья и проч.; ковры, половики, маты, циновки, простые метелки – некрашеные</t>
  </si>
  <si>
    <t>Те же – крашеные или лакированные</t>
  </si>
  <si>
    <t>Корзины (кроме п.1), плетеные изделия; мебель, кузова и проч.:</t>
  </si>
  <si>
    <t>без отделки простыми материалами:</t>
  </si>
  <si>
    <t>весом более 1ф. в штуке</t>
  </si>
  <si>
    <t>1 фунт и менее в штуке</t>
  </si>
  <si>
    <t>Всякие другие вязаные изделия</t>
  </si>
  <si>
    <t>Перчатки вязаные всякие, кроме бумажных</t>
  </si>
  <si>
    <t>1вд</t>
  </si>
  <si>
    <t>Шнурки, тесьмы басонные, аграм., бахрома, кисти, гарнит. и др.плетеные изделия:</t>
  </si>
  <si>
    <t>шелковые и полушелковые</t>
  </si>
  <si>
    <t>Общ.Пр.6:205,1ва</t>
  </si>
  <si>
    <t>Общ.Пр.6:205,1вг</t>
  </si>
  <si>
    <t>Общ.Пр.6:205,2б</t>
  </si>
  <si>
    <t>Вязаные и плетеные изделия и басонная работа с примесью шелка или мишуры (равно золота и серебра) не свыше 20% (10%)</t>
  </si>
  <si>
    <t>Итого вязаных изделий и басонной работы</t>
  </si>
  <si>
    <t>Тюль, кроме шелкового, в кусках и отдельных отрезках: бумажный, гардинный узорчатый (не вышитый и без накладок)</t>
  </si>
  <si>
    <t>Шторы и прочие изделия из тюля – обрубленные</t>
  </si>
  <si>
    <t>те же – отделанные шелком, кружевом и проч.</t>
  </si>
  <si>
    <t>Тюль всякий, кроме особо поименов.</t>
  </si>
  <si>
    <t>то же – с примесью шелка и проч.</t>
  </si>
  <si>
    <t>Кружева и кружевные изделия шелковые с примесью шелка</t>
  </si>
  <si>
    <t>Вышивки, вышитые ткани и тюль:</t>
  </si>
  <si>
    <t>всякие, кроме поименов в п.2, шелковые и полушелковые</t>
  </si>
  <si>
    <t>на шелковых и полушелковых тканях</t>
  </si>
  <si>
    <t>всякие иные, кроме шелковых и полушелковых, вышитые шелком, золотом, серебром, мишурою</t>
  </si>
  <si>
    <t>вышитые простыми материалами</t>
  </si>
  <si>
    <t>Ткани и тюль, шириною не менее 1 аршина, вышитые по одному краю, шириною не более 1 вершка:</t>
  </si>
  <si>
    <t>вышитые шелком, золотом, серебром, мишурою</t>
  </si>
  <si>
    <t>платки, гардины и т.п. изделия – обрубленные</t>
  </si>
  <si>
    <t>Итого товаров по группе IX-й</t>
  </si>
  <si>
    <t>Группа 10. Предметы одеяния, пуговицы, стеклярус, галантерейный товар, письменные принадлежности и проч.</t>
  </si>
  <si>
    <t>Белье из х/б, льняных и шерстяных тканей всякое, с метками, но без всяких др. украшений и отделки</t>
  </si>
  <si>
    <t>толщиною до 0,5мм включит.</t>
  </si>
  <si>
    <t>тоньше 0,5мм
до 1/3 мм включит.</t>
  </si>
  <si>
    <t>прочие бараньи, выделанные или крашеные</t>
  </si>
  <si>
    <t>Каменные изделия с присоединениями меди и медных сплавов, а также с присоединением других материалов</t>
  </si>
  <si>
    <t>толщиною до 1/2 мм включит.</t>
  </si>
  <si>
    <t>тоньше 1/2
до 1/3 мм включит.</t>
  </si>
  <si>
    <t>в листах,
прутьях
и полосах</t>
  </si>
  <si>
    <t>Никель толщиною до 1/2 мм включит.</t>
  </si>
  <si>
    <t>1/3 - 1/2 мм</t>
  </si>
  <si>
    <t>в корпусах всяких, за исключением вышепоименованных</t>
  </si>
  <si>
    <t>Тряпье всякое, кроме шерстяного, с пошлиною</t>
  </si>
  <si>
    <t>Масса, приготовленная химическим способом (целлюлоза и проч.):</t>
  </si>
  <si>
    <t>Общ.Пр.6:205,2а</t>
  </si>
  <si>
    <t>Белье (кроме шелкового и полушелкового), с отделкою кружевом, прошивкою и т.п., а равно вышитое</t>
  </si>
  <si>
    <t>Платье мужское:</t>
  </si>
  <si>
    <t>бумажное, льняное и пеньковое</t>
  </si>
  <si>
    <t>из шерстяных тканей</t>
  </si>
  <si>
    <t>Женское и детское платье и пр., кроме особо поименов., из тканей всяких, кроме шелк. и полушелк., без отделки, указанной в литере "б"</t>
  </si>
  <si>
    <t>отделанное лентами, бархатом, мехом и проч.</t>
  </si>
  <si>
    <t>Предметы одеяния, кроме особо поименов., из бархата, полубархата, шелковых и полушелковых тканей и проч.</t>
  </si>
  <si>
    <t>Дамские шляпки и др. головные уборы всякие, с отделкою из лент, цветов, перьев и т.п.</t>
  </si>
  <si>
    <t>Пр.56,1</t>
  </si>
  <si>
    <t>Пр.56,2</t>
  </si>
  <si>
    <t>Пр.56,5аа</t>
  </si>
  <si>
    <t>Пр.56,5аб</t>
  </si>
  <si>
    <t>Пр.56,ав</t>
  </si>
  <si>
    <t>Пр.56,Пр.1</t>
  </si>
  <si>
    <t>Меха, меховые платья и одеяния сшитые, но некрытые какою-либо тканью</t>
  </si>
  <si>
    <t>Итого белья и платья</t>
  </si>
  <si>
    <t>Шляпы пуховые, полупуховые и войлочные, и из разных тканей, в готовом и подготовленном виде</t>
  </si>
  <si>
    <t>Шляпы кожаные и лакированные</t>
  </si>
  <si>
    <t>Фуражки всякие без меха</t>
  </si>
  <si>
    <t>Итого шляп и фуражек</t>
  </si>
  <si>
    <t>Зонтики и трости с зонтиками всякие, шелковые и полушелковые, с отделкою обтяжки (кружевами, лентами и проч.)</t>
  </si>
  <si>
    <t>без отделки</t>
  </si>
  <si>
    <t>Зонтики, кроме шелковых и полушелковых, с отделкою обтяжки (кружевами, лентами и проч.)</t>
  </si>
  <si>
    <t>без отделки, обтянутые бумажными тканями</t>
  </si>
  <si>
    <t>без отделки, обтянутые другими тканями</t>
  </si>
  <si>
    <t>Пр.2ба</t>
  </si>
  <si>
    <t>Пр.2бб</t>
  </si>
  <si>
    <t>с ручками, подходящими под определение изделий, поименов. в ст.215,1</t>
  </si>
  <si>
    <t>Зонтичные каркасы без ручек и проч., равно части этих каркасов (спицы, металлические стержни)</t>
  </si>
  <si>
    <t>с простою ручкою</t>
  </si>
  <si>
    <t>с ручкою, подходящею под определение изделий, поименов. в ст.215,1</t>
  </si>
  <si>
    <t>Итого зонтиков</t>
  </si>
  <si>
    <t>Пуговицы перламутровые, хотя бы со вставками из недраг.металлов</t>
  </si>
  <si>
    <t>всякие металлические, кроме золотых, серебряных и платиновых; всякие льняные, бумажные, шерстяные и шелковые</t>
  </si>
  <si>
    <t>фарфоровые и фарфороподобные</t>
  </si>
  <si>
    <t>стеклянные</t>
  </si>
  <si>
    <t>Вина виноградные, ягодные и фруктовые – в бочках, до 13° алкоголя включительно</t>
  </si>
  <si>
    <t>Дерево всякое в листах и фанерках, не более 0,25 дюйма толщиной</t>
  </si>
  <si>
    <t>Буковая клепка с обручами (беспошлинно)</t>
  </si>
  <si>
    <t>Черенки виноградной лозы</t>
  </si>
  <si>
    <r>
      <t xml:space="preserve">Камни для фабрично-заводских производств (в т.ч. </t>
    </r>
    <r>
      <rPr>
        <sz val="10"/>
        <color indexed="10"/>
        <rFont val="Arial Cyr"/>
        <family val="0"/>
      </rPr>
      <t>пиролюзит</t>
    </r>
    <r>
      <rPr>
        <sz val="10"/>
        <rFont val="Arial Cyr"/>
        <family val="0"/>
      </rPr>
      <t>), молотые или дробленые</t>
    </r>
  </si>
  <si>
    <t>Антрацен сырой (неочищенный)</t>
  </si>
  <si>
    <t>Винный камень неочищенн., виннокислая известь сырая</t>
  </si>
  <si>
    <t>Винный камень (кремортартар и проч.) полуочищенный (молотый, в порошке) и очищенный</t>
  </si>
  <si>
    <t>Алкалоиды и их соли:</t>
  </si>
  <si>
    <t>хинин и его соли</t>
  </si>
  <si>
    <t>кофеин, стрихнин и их соли</t>
  </si>
  <si>
    <t>морфин, кодеин, вератрин, атропин, кокаин и их соли</t>
  </si>
  <si>
    <t>Всякие органические йод-содержащие соединения, кроме относящихся к ст.135</t>
  </si>
  <si>
    <t>Бромистые калий и натрий</t>
  </si>
  <si>
    <t>Йодистые калий и натрий</t>
  </si>
  <si>
    <t>1п</t>
  </si>
  <si>
    <t>1р</t>
  </si>
  <si>
    <t>1с</t>
  </si>
  <si>
    <t>1т</t>
  </si>
  <si>
    <t>1о</t>
  </si>
  <si>
    <t>Синеродистые калий, натрий и барий</t>
  </si>
  <si>
    <t>Окись никеля и ее растворимые соли</t>
  </si>
  <si>
    <t>Киноварь</t>
  </si>
  <si>
    <t>Сулема, каломель, окись ртути и ее соли</t>
  </si>
  <si>
    <t>Основная азотно-висмутовая соль</t>
  </si>
  <si>
    <t>Окись висмута, соли висмута галловой, дубильной и прочих кислот</t>
  </si>
  <si>
    <t>Нафтолы</t>
  </si>
  <si>
    <t>Анилин</t>
  </si>
  <si>
    <t>Нафтиламин</t>
  </si>
  <si>
    <t>Соли анилина и нафтиламина</t>
  </si>
  <si>
    <t>Нитробензол и нитронафталин</t>
  </si>
  <si>
    <t>Всякие принадлежности к огнестрельному оружию; гильзы, патроны, пистоны – снаряженные и не снаряженные</t>
  </si>
  <si>
    <t>Косы и косари</t>
  </si>
  <si>
    <t>Серпы</t>
  </si>
  <si>
    <t>принято считать 1шт=30фунтов</t>
  </si>
  <si>
    <t>Пассажирские вагоны 3-го и 2-го класса</t>
  </si>
  <si>
    <t>от №38 до №60 не включая последн. – суровая</t>
  </si>
  <si>
    <t>Трубы чугунные обделанные, обточенные, окрашенные и проч.</t>
  </si>
  <si>
    <t>Итого чугунных изделий</t>
  </si>
  <si>
    <t>Гвозди кованные</t>
  </si>
  <si>
    <t>Изделия из ковкого чугуна необделанные всякие</t>
  </si>
  <si>
    <t>Цепи якорные и блочные, кроме беспошлинных</t>
  </si>
  <si>
    <t>Якоря, кроме беспошлинных</t>
  </si>
  <si>
    <t>Железные и стальные изделия, кованн., штампованн., литые – без обделки и проч., кроме особо поименов.</t>
  </si>
  <si>
    <t>Цепи беспошлинные – для парусных мореходных судов</t>
  </si>
  <si>
    <t>Якоря беспошлинные</t>
  </si>
  <si>
    <t>Паровые котлы и подобные им аппараты</t>
  </si>
  <si>
    <t>Прочие железные и стальные изделия котельной работы, листового железа и стали и проч.</t>
  </si>
  <si>
    <t>в 5ф. и менее</t>
  </si>
  <si>
    <t>Железные и стальные изделия, кроме особо поименов., обделанные, обточенные и проч.</t>
  </si>
  <si>
    <t>Изделия из ковкого чугуна обделанные</t>
  </si>
  <si>
    <t>Бутылочные капсюли из свинца или его сплавов и проч.</t>
  </si>
  <si>
    <t>Дробь</t>
  </si>
  <si>
    <t>б(Пр)</t>
  </si>
  <si>
    <t>Итого разных металлических изделий</t>
  </si>
  <si>
    <t>Поталь белая и желтая, в книжках</t>
  </si>
  <si>
    <t>Фольга всякая, кроме позолоченной и посеребреной</t>
  </si>
  <si>
    <t>Бронзировальный порошок из недрагоценных металлов</t>
  </si>
  <si>
    <t>Машины и аппараты, полные и неполные, в собранном или разобранном виде:</t>
  </si>
  <si>
    <t>из чугуна, железа и стали и проч. всякие, особо непоименов.</t>
  </si>
  <si>
    <t>для обработки волокнистых веществ</t>
  </si>
  <si>
    <t>для мукомольного дела</t>
  </si>
  <si>
    <t>паровые молоты</t>
  </si>
  <si>
    <t>прокатные станы</t>
  </si>
  <si>
    <t>вязальные и вышивальные машины</t>
  </si>
  <si>
    <t>1аг</t>
  </si>
  <si>
    <t>1ад</t>
  </si>
  <si>
    <t>1ае</t>
  </si>
  <si>
    <t>1аж</t>
  </si>
  <si>
    <t>газовые и нефтяные двигатели</t>
  </si>
  <si>
    <t>аэропланы</t>
  </si>
  <si>
    <t>паровые машины</t>
  </si>
  <si>
    <t>локомобили, кроме поименов. в п.5</t>
  </si>
  <si>
    <t>паровозы, паровозо-вагоны; паровые дрезины</t>
  </si>
  <si>
    <t>электровозы</t>
  </si>
  <si>
    <t>типографские и литографские печатные машины</t>
  </si>
  <si>
    <t>бумагоделательные машины</t>
  </si>
  <si>
    <t>станки для обработки дерева, кроме рамных лесопилок</t>
  </si>
  <si>
    <t>рамные лесопилки</t>
  </si>
  <si>
    <t>насосы и ручные пожарные трубы</t>
  </si>
  <si>
    <t>компрессоры</t>
  </si>
  <si>
    <t>льдоделательные и холодильные машины</t>
  </si>
  <si>
    <t>швейные машины</t>
  </si>
  <si>
    <t>1баб</t>
  </si>
  <si>
    <t>1бв</t>
  </si>
  <si>
    <t>1бг</t>
  </si>
  <si>
    <t>1бд</t>
  </si>
  <si>
    <t>1бе</t>
  </si>
  <si>
    <t>1бж</t>
  </si>
  <si>
    <t>1бз</t>
  </si>
  <si>
    <t>1би</t>
  </si>
  <si>
    <t>1бi</t>
  </si>
  <si>
    <t>1бк</t>
  </si>
  <si>
    <t>1бл</t>
  </si>
  <si>
    <t>станки для обработки металлов, кроме особо поименов.</t>
  </si>
  <si>
    <t>паровые пожарные трубы</t>
  </si>
  <si>
    <t>водомерители и газомерители</t>
  </si>
  <si>
    <t>пишущие машины</t>
  </si>
  <si>
    <t>Итого машин из чугуна, железа и стали</t>
  </si>
  <si>
    <t>1ва</t>
  </si>
  <si>
    <t>1вб</t>
  </si>
  <si>
    <t>1вв</t>
  </si>
  <si>
    <t>Машины всякие из меди и ее сплавов и проч.</t>
  </si>
  <si>
    <t>Динамо-электрические машины и электродвигатели всякого рода</t>
  </si>
  <si>
    <t>Электрические трансформаторы</t>
  </si>
  <si>
    <t>Сельскохоз.машины и орудия, без паровых двигателей, особо непоименов.; модели их:</t>
  </si>
  <si>
    <t>плуги, кроме особо поименов.</t>
  </si>
  <si>
    <t>бороны</t>
  </si>
  <si>
    <t>жнеи, сенокосилки, сноповалки, кроме особо поименов.</t>
  </si>
  <si>
    <t>сеялки</t>
  </si>
  <si>
    <t>прессы для сена, соломы, пеньки, хлопка и проч.</t>
  </si>
  <si>
    <t>маслобойки, сепараторы, кроме особо поименов.</t>
  </si>
  <si>
    <t>всякие с/х машины, особо непоименов.</t>
  </si>
  <si>
    <t>Итого сельскохозяйственных машин, кроме особо поименов.</t>
  </si>
  <si>
    <t>Пр.2в</t>
  </si>
  <si>
    <t>Итого проволоки всякой</t>
  </si>
  <si>
    <t>Проволочные изделия:</t>
  </si>
  <si>
    <t>железные и стальные всякие, кроме особо поименов.</t>
  </si>
  <si>
    <t>те же – покрытые шелком и проч.</t>
  </si>
  <si>
    <t>Цепи проволочные блочные</t>
  </si>
  <si>
    <t>Инструменты, приборы и аппараты: астрономич., оптич., физич., химич., математ., геодезич. и чертежные; манометры, вакуометры, индикаторы и счетчики (кр. поименов. в п.2), глобусы географические</t>
  </si>
  <si>
    <t>Стекла для очков и проч.; зажигат., увеличит. и всякие оптические</t>
  </si>
  <si>
    <t>Инструменты, приборы и аппараты медицинские</t>
  </si>
  <si>
    <t>Микроскопы и принадлежности к ним</t>
  </si>
  <si>
    <t>Волшебные и проекционные фонари</t>
  </si>
  <si>
    <t>Фотографические аппараты</t>
  </si>
  <si>
    <t>Аппараты телеграфные и телефонные</t>
  </si>
  <si>
    <t>Электрические аккумуляторы</t>
  </si>
  <si>
    <t>Электрич. выключатели, переключ., предохранители, патроны для лампочек накаливания, реостаты и коммутаторы всяк., собран. и разобр.; электрич. и воздушные звонки и принадлежности для электрич.сигнализации</t>
  </si>
  <si>
    <t>Кинематографы и принадлежности к ним</t>
  </si>
  <si>
    <t>Электрич.измерит.приборы (амперметры, ваттметры, вольтметры и счетчики)</t>
  </si>
  <si>
    <t>без оправы</t>
  </si>
  <si>
    <t>Итого физических приборов и аппаратов</t>
  </si>
  <si>
    <t>Очки, лорнеты, бинокли в простых оправах и оправы без стекол</t>
  </si>
  <si>
    <t>Часовые механизмы для карманных часов</t>
  </si>
  <si>
    <t>для часов стенных, столовых, каминных и дорожных, кроме поименов. в литере "в"</t>
  </si>
  <si>
    <t>Стенные, столовые, каминные, дорожные часы с неотделимыми от корпуса механизмами, поименов. в п.1б</t>
  </si>
  <si>
    <t>в п.1в</t>
  </si>
  <si>
    <t>Часовые механизмы так.наз. американской системы и проч.</t>
  </si>
  <si>
    <t>для часов деревянных, с медными или дерев.колесами</t>
  </si>
  <si>
    <t>Часы с этими механизмами, в неотделимых от механизма корпусах</t>
  </si>
  <si>
    <t>Дрова дубовые</t>
  </si>
  <si>
    <t>березовые</t>
  </si>
  <si>
    <t>Хворост, пни, опилки и т.п.</t>
  </si>
  <si>
    <t>Дерево ореховое</t>
  </si>
  <si>
    <t>пальмовое</t>
  </si>
  <si>
    <t>Клепка всякая</t>
  </si>
  <si>
    <t>га</t>
  </si>
  <si>
    <t>гб</t>
  </si>
  <si>
    <t>Дерево поделочное, особо непоименов.</t>
  </si>
  <si>
    <t>Итого лесных материалов</t>
  </si>
  <si>
    <t>рапсовое и сурепное</t>
  </si>
  <si>
    <t>маковое, подсолнечное и др. масличные семена</t>
  </si>
  <si>
    <t>Семена клевера</t>
  </si>
  <si>
    <t>тимофеевой травы</t>
  </si>
  <si>
    <t>вики</t>
  </si>
  <si>
    <t>лупина</t>
  </si>
  <si>
    <t>прочих кормовых трав</t>
  </si>
  <si>
    <t>особо непоименов.</t>
  </si>
  <si>
    <t>Итого семян</t>
  </si>
  <si>
    <t>Выжимки льняные</t>
  </si>
  <si>
    <t>конопляные</t>
  </si>
  <si>
    <t>подсолнечные</t>
  </si>
  <si>
    <t>рапсовые и сурепные</t>
  </si>
  <si>
    <t>Итого выжимок</t>
  </si>
  <si>
    <t>Солодковый корень</t>
  </si>
  <si>
    <t>свыше 2400 кв.вершков</t>
  </si>
  <si>
    <t>свыше 50 кв.вершков, до 100 кв.в. включительно</t>
  </si>
  <si>
    <t>1з</t>
  </si>
  <si>
    <t>1и</t>
  </si>
  <si>
    <t>Конфеты и варенья</t>
  </si>
  <si>
    <r>
      <t xml:space="preserve">Вина виноградные </t>
    </r>
    <r>
      <rPr>
        <sz val="10"/>
        <rFont val="Arial Cyr"/>
        <family val="0"/>
      </rPr>
      <t>в бочках</t>
    </r>
  </si>
  <si>
    <t>нешипучие</t>
  </si>
  <si>
    <t>9г</t>
  </si>
  <si>
    <t>Перекись бария</t>
  </si>
  <si>
    <t>Проволока (хотя бы в виде пучка или каната), покрытая волокнистыми материалами и проч., при диаметре отдельных проволок:</t>
  </si>
  <si>
    <t>до 0,2мм включительно</t>
  </si>
  <si>
    <t>1вбα</t>
  </si>
  <si>
    <r>
      <t>1вб</t>
    </r>
    <r>
      <rPr>
        <sz val="8"/>
        <rFont val="Arial"/>
        <family val="2"/>
      </rPr>
      <t>β</t>
    </r>
  </si>
  <si>
    <t>1вг</t>
  </si>
  <si>
    <t>Гравюры и т.п.</t>
  </si>
  <si>
    <t>Вещи для музеев и коллекций</t>
  </si>
  <si>
    <t>с возвр. пошлин</t>
  </si>
  <si>
    <t>Прочие изделия, особо непоименов.</t>
  </si>
  <si>
    <t>Всего изделий</t>
  </si>
  <si>
    <t>ВСЕГО ВЫВЕЗЕНО</t>
  </si>
  <si>
    <t>Количество (пуд)</t>
  </si>
  <si>
    <t>тыс.шт.</t>
  </si>
  <si>
    <t>тыс.шт</t>
  </si>
  <si>
    <t>тыс.грд.</t>
  </si>
  <si>
    <t>грд</t>
  </si>
  <si>
    <t>тыс.пуд</t>
  </si>
  <si>
    <t>Гречиха</t>
  </si>
  <si>
    <t>Прочие хлеба (кроме риса) в зерне</t>
  </si>
  <si>
    <t>Итого хлеба в зерне</t>
  </si>
  <si>
    <t>е</t>
  </si>
  <si>
    <t>Горох и бобы, кроме поименов. в ст.5, п.5</t>
  </si>
  <si>
    <t>Рис обделанный</t>
  </si>
  <si>
    <t>1а</t>
  </si>
  <si>
    <t>полуобделанный или не имеющий наружной шелухи</t>
  </si>
  <si>
    <t>Рисовая сечка (ломаный рис, без шелухи, содержащий не более 5% по весу цельного риса)</t>
  </si>
  <si>
    <t>Рис необделанный (в шелухе)</t>
  </si>
  <si>
    <t>Мука всякая (кроме картофельной)</t>
  </si>
  <si>
    <t>То же – в мелких помещениях</t>
  </si>
  <si>
    <t>Солод всякий</t>
  </si>
  <si>
    <t>Крупа, приготовленная обдиркою или дроблением</t>
  </si>
  <si>
    <t>Крупа "Геркулес", "Чемпион" и прочая</t>
  </si>
  <si>
    <t>1б</t>
  </si>
  <si>
    <t>Пр</t>
  </si>
  <si>
    <t>1а-Пр</t>
  </si>
  <si>
    <t>1б-Пр</t>
  </si>
  <si>
    <t>Масло коровье</t>
  </si>
  <si>
    <t>Боровы и свиньи</t>
  </si>
  <si>
    <t>в листах</t>
  </si>
  <si>
    <t>крошеный</t>
  </si>
  <si>
    <t>нюхательный</t>
  </si>
  <si>
    <t>Сигары</t>
  </si>
  <si>
    <t>Папиросы</t>
  </si>
  <si>
    <t>Ценность (руб)</t>
  </si>
  <si>
    <t>Тмин</t>
  </si>
  <si>
    <t>Пшеница</t>
  </si>
  <si>
    <t>Рожь</t>
  </si>
  <si>
    <t>Ячмень</t>
  </si>
  <si>
    <t>Овес</t>
  </si>
  <si>
    <t>Кукуруза</t>
  </si>
  <si>
    <t>Горох</t>
  </si>
  <si>
    <t>Греча</t>
  </si>
  <si>
    <t>Просо</t>
  </si>
  <si>
    <t>Сухари, крендели и хлеб печеный</t>
  </si>
  <si>
    <t>Хмель</t>
  </si>
  <si>
    <t>Яйца</t>
  </si>
  <si>
    <t>шт</t>
  </si>
  <si>
    <t>Гривы конские</t>
  </si>
  <si>
    <t>Деготь</t>
  </si>
  <si>
    <t>Анис</t>
  </si>
  <si>
    <t>Икра красная</t>
  </si>
  <si>
    <t>всякая прочая</t>
  </si>
  <si>
    <t>Клюква и брусника</t>
  </si>
  <si>
    <t>1i</t>
  </si>
  <si>
    <t>Зеркальные стекла, необработанные после литья:</t>
  </si>
  <si>
    <t>Стекла, в п.1 поименов., с подводкою, а равно листовое стекло всякое, толщиной свыше 5мм, с декоратив.разделкою и проч., стекло сборное в оправе:</t>
  </si>
  <si>
    <t>3и</t>
  </si>
  <si>
    <t>3i</t>
  </si>
  <si>
    <t>Итого зеркальных стекол и зеркал</t>
  </si>
  <si>
    <t>Итого товаров по группе IV-й</t>
  </si>
  <si>
    <t>Группа 5. Топливо (минеральное и растительное), асфальт, смолы и продукты обработки их</t>
  </si>
  <si>
    <t>Уголь каменный</t>
  </si>
  <si>
    <t>Уголь древесный и торф</t>
  </si>
  <si>
    <t>Кокс</t>
  </si>
  <si>
    <t>1А</t>
  </si>
  <si>
    <t>1Б</t>
  </si>
  <si>
    <t>Деготь и смола всякие, кроме особо поименов.</t>
  </si>
  <si>
    <t>Нафталин неочищенный</t>
  </si>
  <si>
    <t>отделанные простыми материалами:</t>
  </si>
  <si>
    <t>Прутяные и плетеные изделия, отделанные бронзировкою, серебрением или золочением</t>
  </si>
  <si>
    <t>Рогожи и кули из оных</t>
  </si>
  <si>
    <t>Итого прутяных, плетеных и т.п. изделий</t>
  </si>
  <si>
    <t>Итого товаров по группе III-й</t>
  </si>
  <si>
    <t>Глины заводские или строительные; боксит; тальк в кусках, нежженый</t>
  </si>
  <si>
    <t>Мел в кусках, неочищенный и нежженый</t>
  </si>
  <si>
    <t>Гипс в кусках, нежженый; мел в кусках, жженый</t>
  </si>
  <si>
    <t>Известь жирная (не гидравлическая)</t>
  </si>
  <si>
    <t>Цемент портландский, искусственный или естественный</t>
  </si>
  <si>
    <t>Тальк в кусках, жженый</t>
  </si>
  <si>
    <t>романский, смешанный, шлаковый и всякие иные</t>
  </si>
  <si>
    <t>Цементные трубы</t>
  </si>
  <si>
    <t>Известь гидравлическая всякая, гипс молотый нежженый, гипс жженый (алебастр)</t>
  </si>
  <si>
    <t>Гидравлические добавки (пуццолан, трас, санторинская земля, зернистый шлак)</t>
  </si>
  <si>
    <t>Итого строительных материалов</t>
  </si>
  <si>
    <t>4д</t>
  </si>
  <si>
    <t>Камень дикий для мощения улиц, хотя бы грубо обделанный</t>
  </si>
  <si>
    <t>Кремень, кварц, полевой шпат и др. ос.непоименов. камни и земли для фабрик и заводов, необработ. и неизмельченные</t>
  </si>
  <si>
    <t>Всякий естественный песок</t>
  </si>
  <si>
    <t>Земля инфузорная</t>
  </si>
  <si>
    <t>Фильтры из угля</t>
  </si>
  <si>
    <t>Камни строительные, кроме ос.поименов. – необработанные, в виде глыб и плит, без всякой искусств.обделки на поверхн.</t>
  </si>
  <si>
    <t>Те же – в виде глыб и плит, св.3,5верш. толщ., с опиленн. и проч. поверхност.; лестничные ступени и тротуарные плиты</t>
  </si>
  <si>
    <t>Мрамор всякий, в виде глыб, кусков, плит, толщиной св.3,5в.</t>
  </si>
  <si>
    <t>в виде плит до 3,5в.</t>
  </si>
  <si>
    <t>Строительн.алебастр, серпентин, фландрск.гранит, в глыбах, кусках, плитах толщ.св.3,5в.</t>
  </si>
  <si>
    <t>Аспидные плиты пиленые, хотя бы шлифованные</t>
  </si>
  <si>
    <t>Колотые аспидные плиты без всякой обделки</t>
  </si>
  <si>
    <t>Камень литографский</t>
  </si>
  <si>
    <t>Камни мельничные</t>
  </si>
  <si>
    <t>Слюда в кусках</t>
  </si>
  <si>
    <t>Итого камня необделанного и в подготовленном виде</t>
  </si>
  <si>
    <t>6-Пр</t>
  </si>
  <si>
    <t>7а</t>
  </si>
  <si>
    <t>7б</t>
  </si>
  <si>
    <t>8а</t>
  </si>
  <si>
    <t>8б</t>
  </si>
  <si>
    <t>Сеноворошилки и конные грабли</t>
  </si>
  <si>
    <t>медные и из медных сплавов и проч.</t>
  </si>
  <si>
    <t>Общ.Пр.8а:202</t>
  </si>
  <si>
    <t>Целлюлоид всякий, в необделанных кусках, кольцах или пластинах</t>
  </si>
  <si>
    <t>Асбест в кусках</t>
  </si>
  <si>
    <t>в порошке и волокнах</t>
  </si>
  <si>
    <t>в виде картона</t>
  </si>
  <si>
    <t>в виде пряжи и изделий, кроме картона</t>
  </si>
  <si>
    <t>Гипс и алебастр в изделиях и проч., весом в 3пуда и менее в штуке</t>
  </si>
  <si>
    <t>более 3 пудов в штуке</t>
  </si>
  <si>
    <t>Камни в изд.прост.каменотесной работы, без резьбы и проч. – из мрамора,серпентина, алебастра и твердых пород: яшмы, оникса и проч. – с полиров.поверхностями и проч.</t>
  </si>
  <si>
    <t>с чисто обтес. и окованн., но не полиров. поверхностями</t>
  </si>
  <si>
    <t>Камни в изд.прост.каменотесной работы, без резьбы и проч. – из пород, особо непоименов. – с полиров.поверхностями и проч.</t>
  </si>
  <si>
    <t>1ааа</t>
  </si>
  <si>
    <t>1ба</t>
  </si>
  <si>
    <t>1бб</t>
  </si>
  <si>
    <t>Итого изделий из камня, гипса и алебастра</t>
  </si>
  <si>
    <t>Пемза</t>
  </si>
  <si>
    <t>Трепел</t>
  </si>
  <si>
    <t>В кусках: Наждак</t>
  </si>
  <si>
    <t>Графит в кусках и черепках</t>
  </si>
  <si>
    <t>Молотые: Наждак</t>
  </si>
  <si>
    <t>Графит молотый или отмученный</t>
  </si>
  <si>
    <t>Корунды и гранаты молот., карборундум и вс.др.шлифовальн. и полировальн.вещества, хотя бы молот.; составы для чистки металов, без примеси воска, жира или масла и клея</t>
  </si>
  <si>
    <t>Шкурки шлифовальные и полировальные всякие:</t>
  </si>
  <si>
    <t>на бумаге</t>
  </si>
  <si>
    <t>на полотне</t>
  </si>
  <si>
    <t>Всякие искусств.точильные круги, бруски, доски и напилки из наждака, корунда, кремня, граната и др.материалов</t>
  </si>
  <si>
    <t>Угольные формованн.изделия для электротехники: свечи, пластины, цилиндры и т.п., весом менее 10фунт. в штуке</t>
  </si>
  <si>
    <t>10 фунтов и более</t>
  </si>
  <si>
    <t>Газокалильные колпачки в готовом виде</t>
  </si>
  <si>
    <t>Мази всякие, для смазывания осей, колес, ремней и пр., составы для чистки металл., склеив.фарфора и т.п., приготовлен. на воске, жире или масле и клее</t>
  </si>
  <si>
    <t>Гусеничный клей для деревьев</t>
  </si>
  <si>
    <t>Итого шлифовальных и полировальных веществ; графита, угольн.изд. для электротехники и состав.для смаз.и склеив.</t>
  </si>
  <si>
    <t>Кирпич неогнеупорный обыкновенный, неглазурованный</t>
  </si>
  <si>
    <t>фасонный, пустотелый, неглазуров.</t>
  </si>
  <si>
    <t>глазурованный</t>
  </si>
  <si>
    <t>Цементные кирпичи и плиты</t>
  </si>
  <si>
    <t>Трубы всякие и проч., а также соединит.части труб, в обделанном и необделанном виде:</t>
  </si>
  <si>
    <t>дюжин</t>
  </si>
  <si>
    <t>принято считать 40 дюжин = 1 пуду</t>
  </si>
  <si>
    <t>принято считать 1шт=20 пуд</t>
  </si>
  <si>
    <t>принято считать 1шт=10 пуд</t>
  </si>
  <si>
    <t>принято считать 1шт=5 пуд</t>
  </si>
  <si>
    <t>принято считать 1шт=1 пуд</t>
  </si>
  <si>
    <t>принято считать 1шт – от 80 до 200 пудов</t>
  </si>
  <si>
    <t>принято считать 1шт=3пуда</t>
  </si>
  <si>
    <t>принято считать 1шт=4пуда</t>
  </si>
  <si>
    <t>принято считать 1шт=500 пудов</t>
  </si>
  <si>
    <t>принято считать 1шт=200пудов</t>
  </si>
  <si>
    <t>принято считать 80 штук = 1 пуду</t>
  </si>
  <si>
    <t>6г</t>
  </si>
  <si>
    <t>и соли их, кроме особо поименованных
(по Прим. 1-му к сей ст.)</t>
  </si>
  <si>
    <t xml:space="preserve">Купорос железный или зеленый </t>
  </si>
  <si>
    <t>медный (кроме безводного), зальцбургский</t>
  </si>
  <si>
    <t>цинковый; хлористый цинк</t>
  </si>
  <si>
    <t>Соли и препараты серебра</t>
  </si>
  <si>
    <t>Антрахинон</t>
  </si>
  <si>
    <t>Рвотный камень, сурьма: фтористая, молочно-кислая, щавелево-кислая, а также их двойные соли</t>
  </si>
  <si>
    <t>Йод, бром</t>
  </si>
  <si>
    <t>Хлорное железо</t>
  </si>
  <si>
    <t>Хлористый барий</t>
  </si>
  <si>
    <t>Азотисто-кислый натрий</t>
  </si>
  <si>
    <t>Уксусно-свинцовая соль (свинцовый сахар)</t>
  </si>
  <si>
    <t>Уксусно-натриевая соль, хотя бы плавленная</t>
  </si>
  <si>
    <t>Бертолетова соль</t>
  </si>
  <si>
    <t>Кальций-карбид</t>
  </si>
  <si>
    <t>Древесный спирт</t>
  </si>
  <si>
    <t>Ацетон</t>
  </si>
  <si>
    <t>Бензол очищенный</t>
  </si>
  <si>
    <t>Нафталин очищенный</t>
  </si>
  <si>
    <t>Смоляно-свинцовое мыло и другие соли смоляных кислот</t>
  </si>
  <si>
    <t>1к</t>
  </si>
  <si>
    <t>1л</t>
  </si>
  <si>
    <t>1м</t>
  </si>
  <si>
    <t>1н</t>
  </si>
  <si>
    <t>Щавелевые кислоты</t>
  </si>
  <si>
    <t>Молочные кислоты</t>
  </si>
  <si>
    <t>Борная кислота очищенная в кристаллах, порошке и обезвоженн.</t>
  </si>
  <si>
    <t>Карболовая кислота кристаллич. и в виде светлой жидкости</t>
  </si>
  <si>
    <t>Мышьяк в металлическом виде, белый, красный и желтый</t>
  </si>
  <si>
    <t>Желуди жженые и др.кофейные суррогаты, в кусках, но без примеси кофе</t>
  </si>
  <si>
    <t>Сахар-сырец, толченый или молотый, без примеси куск., всякий</t>
  </si>
  <si>
    <t>Спирт для горения с примесью мыла, в твердом виде – во всякой укупорке</t>
  </si>
  <si>
    <t>Тюрбо, соль, форель – свежие</t>
  </si>
  <si>
    <t>Группа II. Животные продукты и изделия из животных продуктов</t>
  </si>
  <si>
    <t>Ворвань или рыбий жир мутн., неочищ., ястык, спермацет неочищ.</t>
  </si>
  <si>
    <t>Группа III. Лесной товар, деревянные и корзинные изделия</t>
  </si>
  <si>
    <t>Оловянные и свинцовые, покрытые оловом, листы, окрашенные или покрытые цветным лаком</t>
  </si>
  <si>
    <t>Свинец в свинках и лому</t>
  </si>
  <si>
    <t>Глет, зильберглет, свинцовая зола</t>
  </si>
  <si>
    <t>Свинец в рулях, листах, проволоке и трубах</t>
  </si>
  <si>
    <t>Гартблей или типографский металл, не в деле</t>
  </si>
  <si>
    <t>Цинк в свинках, лому и порошке; цинковая зола и пыль</t>
  </si>
  <si>
    <t>в листах и прутьях</t>
  </si>
  <si>
    <t>Цинковые листы, покрытые никелем или др.прост.металлом</t>
  </si>
  <si>
    <t>Золото в изделиях всякого рода и проч.</t>
  </si>
  <si>
    <t>Серебро в изделиях и проч.</t>
  </si>
  <si>
    <t>Золото и серебро в тонких листах и проч.</t>
  </si>
  <si>
    <t>Мишура волоченая и пряденая и проч.</t>
  </si>
  <si>
    <t>Платина в полосах, проволоке, лист. и в изделиях всякого рода</t>
  </si>
  <si>
    <t>Итого золотых, серебряных и платиновых изделий</t>
  </si>
  <si>
    <t>Изделия из меди и др. недрагоценных металлов и сплавов (ст.143):</t>
  </si>
  <si>
    <t>горелки ламповые с резервуарами или без них и проч.</t>
  </si>
  <si>
    <t>6 и Пр</t>
  </si>
  <si>
    <t>трубы медные, весом более 5 фунтов в штуке</t>
  </si>
  <si>
    <t>Электрические кабели всякие</t>
  </si>
  <si>
    <t>Итого проволочных изделий</t>
  </si>
  <si>
    <t>Иглы швейные и всякие, кроме нижепоименов.</t>
  </si>
  <si>
    <t>для швейных машин</t>
  </si>
  <si>
    <t>парусные, шорные, паковальные и проч.; спицы, крючки вязальные и проч.</t>
  </si>
  <si>
    <t>Ножевой товар всякий, кроме особо поименован. и проч., ножницы, щипчики и проч.</t>
  </si>
  <si>
    <t>Ножи и вилки с черенками из простых материалов, ножи, украшенные только небольшими перламутр.вставками</t>
  </si>
  <si>
    <t>Бечева (шпагат) из манильской пеньки для сноповязалок и проч.</t>
  </si>
  <si>
    <t>Носовые платки из материй, указ. в ст.179,3, хотя бы обрубленн., а также отделанн.прост.ажурн.обрубк., шириной не более 1/2 дюйма</t>
  </si>
  <si>
    <t>Фески шерстяные, вышитые блестками или без них</t>
  </si>
  <si>
    <t>Кружева и кружевные изделия всякие иные</t>
  </si>
  <si>
    <t>вышитые другими материалами</t>
  </si>
  <si>
    <t>из двух и более тканей, из которых одна полушелковая или шелковая и проч.</t>
  </si>
  <si>
    <t>Колпаки для шляп, сваляные из пуши и шерсти, крашеные и некрашеные, без всяких признаков формовки их в шляпы</t>
  </si>
  <si>
    <t>прочие изделия без украшений в 5ф. и менее в штуке</t>
  </si>
  <si>
    <t>Отливки из нековкого чугуна без всякой обделки, кроме труб</t>
  </si>
  <si>
    <t>Трубы чугунные, хотя бы покрытые смолою или асфальтом, но без всякой другой обработки</t>
  </si>
  <si>
    <t>Чугунная эмалированная посуда</t>
  </si>
  <si>
    <t>Изделия из нековкого чугуна обделанные, обточ. и проч., кроме посуды</t>
  </si>
  <si>
    <t>Гончарные изделия простые</t>
  </si>
  <si>
    <t>Фаянсовые изделия</t>
  </si>
  <si>
    <t>Фарфоровые изделия</t>
  </si>
  <si>
    <t>Оконное стекло</t>
  </si>
  <si>
    <t>Изделия из стекла</t>
  </si>
  <si>
    <t>Зеркала</t>
  </si>
  <si>
    <t>Зеркальные стекла</t>
  </si>
  <si>
    <t>Золото в изделиях</t>
  </si>
  <si>
    <t>Серебро в изделиях</t>
  </si>
  <si>
    <t>С возвратом пошлин:</t>
  </si>
  <si>
    <t>Металлические нити из недраг. металлов</t>
  </si>
  <si>
    <t>посеребренные</t>
  </si>
  <si>
    <t>позолоченные</t>
  </si>
  <si>
    <t>Мишурн. изделия на нелощеной бум. пряже – позолоченные</t>
  </si>
  <si>
    <t>Накладное серебро всякое</t>
  </si>
  <si>
    <t>Изделия из бронзы</t>
  </si>
  <si>
    <t>Медные изделия</t>
  </si>
  <si>
    <t>Латунные изделия</t>
  </si>
  <si>
    <t>Чугунные изделия</t>
  </si>
  <si>
    <t>Железные изделия</t>
  </si>
  <si>
    <t>Стальные изделия</t>
  </si>
  <si>
    <t>Жестяные изделия</t>
  </si>
  <si>
    <t>Оружие всякое огнестрельное</t>
  </si>
  <si>
    <t>холодное</t>
  </si>
  <si>
    <t>Машины и части их</t>
  </si>
  <si>
    <t>Модели машин</t>
  </si>
  <si>
    <t>Инструменты для ремесел</t>
  </si>
  <si>
    <t>Металлические изделия, особо непоименов.</t>
  </si>
  <si>
    <t>Итого металлических изделий</t>
  </si>
  <si>
    <t>Плотничная работа</t>
  </si>
  <si>
    <t>Столярная работа</t>
  </si>
  <si>
    <t>Токарная и резная работа</t>
  </si>
  <si>
    <t>Бочарная работа</t>
  </si>
  <si>
    <t>суровая и беленая</t>
  </si>
  <si>
    <t>набивная и крашеная, кроме литеры "г"</t>
  </si>
  <si>
    <t>крашеная в адрианопольский цвет</t>
  </si>
  <si>
    <t>Мел неочищенный, гипс и алебастр</t>
  </si>
  <si>
    <t>Олеографии, гравюры, эстампы, рисунки и т.п., составляющие копии с картин и рисунков русских художников</t>
  </si>
  <si>
    <t>Географические карты и атласы</t>
  </si>
  <si>
    <t>Общ.Пр.</t>
  </si>
  <si>
    <t>1-Пр.</t>
  </si>
  <si>
    <t>Ноты</t>
  </si>
  <si>
    <t>Книги и повременные издания на иностр.яз., в т.ч. заключающие в тексте или приложении к нему: ноты, карты, чертежи, гравюры и рисунки; параллельные словари с русским текстом</t>
  </si>
  <si>
    <t>Книги и всякие издания, печатанн. за границею на рус.яз., за исключением параллельных словарей</t>
  </si>
  <si>
    <t>Итого картин и книг</t>
  </si>
  <si>
    <t>Итого товаров по группе VIII-й</t>
  </si>
  <si>
    <t>Группа 9. Прядильные материалы и изделия из них</t>
  </si>
  <si>
    <t>Хлопчатая бумага сырец, х/б концы:</t>
  </si>
  <si>
    <t>Итого хлопчатой бумаги сырца</t>
  </si>
  <si>
    <t>Ласточник, торфяная вата, а равно поименов. в п.3 материалы в котонизированном виде</t>
  </si>
  <si>
    <t>Джута сырец и джутовые очески</t>
  </si>
  <si>
    <t>Лен нечесаный и чесаный и льняные очески</t>
  </si>
  <si>
    <t>Пенька нечесаная и чесаная и пеньковые очески</t>
  </si>
  <si>
    <r>
      <t xml:space="preserve">Манильская пенька, волокна крапивные; шерсть из сосновых игл; </t>
    </r>
    <r>
      <rPr>
        <sz val="10"/>
        <color indexed="10"/>
        <rFont val="Arial Cyr"/>
        <family val="0"/>
      </rPr>
      <t>рами</t>
    </r>
    <r>
      <rPr>
        <sz val="10"/>
        <rFont val="Arial Cyr"/>
        <family val="0"/>
      </rPr>
      <t>, новозеландский лен и др.растит.материалы</t>
    </r>
  </si>
  <si>
    <t>Коконы шелковые</t>
  </si>
  <si>
    <t>Шелковые отбросы и шелковая рвань всякая – нечесаные</t>
  </si>
  <si>
    <t>Шелковая вата или отбросы расчесанн., некрашеные и крашеные</t>
  </si>
  <si>
    <t>Шелк сырец или греж</t>
  </si>
  <si>
    <t>Шерсть и пуша грязная и мытая, некраш.; шерстяные очески, концы и отбросы – некрашеные, хотя бы кардованные</t>
  </si>
  <si>
    <t>крашеная, искусственная и тертая; очески, концы и отбросы – крашен. и проч.; смесь растит.волокон с шерстью</t>
  </si>
  <si>
    <t>Хлопок трепан., кардованн.; бумажная вата и проч., х/б очески</t>
  </si>
  <si>
    <t>крашеные; хлопок крашеный</t>
  </si>
  <si>
    <t>Вата гигроскопическая и антисептическая</t>
  </si>
  <si>
    <t>Итого волокнистых материалов</t>
  </si>
  <si>
    <t>Бумажная пряжа:</t>
  </si>
  <si>
    <t>низших №№, ниже №38 англ.обознач. – суровая</t>
  </si>
  <si>
    <t>беленая и крашеная (кр.адр.цв.) и мерсеризованная</t>
  </si>
  <si>
    <t>крашеная в адрианоп. красный цвет</t>
  </si>
  <si>
    <t>беленая, крашеная и мерсеризованная</t>
  </si>
  <si>
    <t>канаты и веревки из бумажной пряжи</t>
  </si>
  <si>
    <t>Пр.а</t>
  </si>
  <si>
    <t>тяжники (сельфакторные веревки)</t>
  </si>
  <si>
    <t>Пр.б</t>
  </si>
  <si>
    <t>от №60 до №80 включит. – суровая</t>
  </si>
  <si>
    <r>
      <t xml:space="preserve">нечесаная, непряденая, </t>
    </r>
    <r>
      <rPr>
        <i/>
        <sz val="10"/>
        <color indexed="55"/>
        <rFont val="Arial Cyr"/>
        <family val="0"/>
      </rPr>
      <t>мытая</t>
    </r>
    <r>
      <rPr>
        <sz val="10"/>
        <color indexed="55"/>
        <rFont val="Arial Cyr"/>
        <family val="0"/>
      </rPr>
      <t>…</t>
    </r>
  </si>
  <si>
    <r>
      <t xml:space="preserve">Та же пряжа – </t>
    </r>
    <r>
      <rPr>
        <i/>
        <sz val="10"/>
        <color indexed="55"/>
        <rFont val="Arial Cyr"/>
        <family val="2"/>
      </rPr>
      <t>крученая:</t>
    </r>
  </si>
  <si>
    <t>Пр./183, 5а</t>
  </si>
  <si>
    <t>в 2 конца и более, на деревянных катушках и пр., №60</t>
  </si>
  <si>
    <t>Пр./183, 5б</t>
  </si>
  <si>
    <t>от №60 до №80 включит.</t>
  </si>
  <si>
    <t>Пр./183, 6а</t>
  </si>
  <si>
    <t>в 2 конца и более, за исключением…</t>
  </si>
  <si>
    <t>Пр./183, 6б</t>
  </si>
  <si>
    <t>та же – высших №№, выше №80 (английского обозначения)</t>
  </si>
  <si>
    <t>Натуральные точильные камни в виде досок, брусков, кругов и проч.</t>
  </si>
  <si>
    <t>Пряжа кручен. в 2 конца и более, на деревян.катушках, изготовл. из простой пряжи, ниже №60 (англ.)</t>
  </si>
  <si>
    <t>№60-80</t>
  </si>
  <si>
    <t>всякая, окрашенная не в массе с одной или двух сторон, кроме особо поименов.</t>
  </si>
  <si>
    <t>Итого воска</t>
  </si>
  <si>
    <t>всякие другие</t>
  </si>
  <si>
    <t>Фитили для лампад и ночников с принадлежностями</t>
  </si>
  <si>
    <t>всякие другие и факелы</t>
  </si>
  <si>
    <t>Кожи невыделанные: воловьи, телячьи, лошадиные и проч.; кожи рыб и земноводных – сухие и сухосоленые</t>
  </si>
  <si>
    <t>мокросоленые</t>
  </si>
  <si>
    <t>Обрезки невыделанных кож</t>
  </si>
  <si>
    <t>Итого кож невыделанных</t>
  </si>
  <si>
    <t>Сафьян</t>
  </si>
  <si>
    <t>Лайка, шевро, шагрень; кожи с тиснеными узорами всякие; лакированные кожи малые</t>
  </si>
  <si>
    <t>Кожи выделанные большие, без тисненых узоров, крашеные и некрашеные</t>
  </si>
  <si>
    <t>Инструменты математические, хирургич. и т.п.</t>
  </si>
  <si>
    <t>Порядок следования пунктов статьи 29 в источнике другой</t>
  </si>
  <si>
    <t>Рыба с русских промыслов – в жестяных коробках, привезенная чрез Архангельскую таможню</t>
  </si>
  <si>
    <t>Кость жженая, костяная зола, костяной уголь</t>
  </si>
  <si>
    <t>Итого удобрительных веществ</t>
  </si>
  <si>
    <t>Сажа всякая</t>
  </si>
  <si>
    <t>Клей рыбий, желатина всякая, клей аппретурный и проч.</t>
  </si>
  <si>
    <t>Кость сырая молотая, фосфориты молотые</t>
  </si>
  <si>
    <t>Томасовы шлаки молотые</t>
  </si>
  <si>
    <t>Блестки, капсюли и т.п. изделия из желатины</t>
  </si>
  <si>
    <t>Клей костяной, мездриный (шубный), сапожный</t>
  </si>
  <si>
    <t>Агар-агар (клей растительный)</t>
  </si>
  <si>
    <t>Раковины в сыром виде, кроме перламутровых</t>
  </si>
  <si>
    <t>Грена (яички шелковичных червей)</t>
  </si>
  <si>
    <t>Мускус и бобровая струя</t>
  </si>
  <si>
    <t>Антидифтеритная сыворотка</t>
  </si>
  <si>
    <t>Сыворотка всякая другая</t>
  </si>
  <si>
    <t>Части животн. и животн.прод., употребл. в медицине и особо непоименов.</t>
  </si>
  <si>
    <t>Итого частей животных и животных продуктов</t>
  </si>
  <si>
    <t>Конский волос завит., варен., крашен и проч., хотя бы в соединении с др.нечеловеч.волосом или растит. волокн. материалом</t>
  </si>
  <si>
    <t>Волос всякий другой</t>
  </si>
  <si>
    <t>Щетинные изделия простые; кисти щетинные и всякие для живописи</t>
  </si>
  <si>
    <t>Волос в деле всякий, кроме человеческого; материи и сита волосяные</t>
  </si>
  <si>
    <t>Пух и перья, кроме особо поименов.</t>
  </si>
  <si>
    <t>Пр-1а</t>
  </si>
  <si>
    <t>опоссума, крашеные</t>
  </si>
  <si>
    <t>енотовые, кроличьи – крашеные</t>
  </si>
  <si>
    <t>Пр-1б</t>
  </si>
  <si>
    <t>Пр-1в</t>
  </si>
  <si>
    <t>Обувь всякая (кроме особо поименов.), в готовом и подготовл. виде</t>
  </si>
  <si>
    <t>Фрукты свежие, моченые и соленые</t>
  </si>
  <si>
    <t>Ягоды свежие, моченые и соленые</t>
  </si>
  <si>
    <t>Изюм</t>
  </si>
  <si>
    <t>Фрукты сухие всякие</t>
  </si>
  <si>
    <t>Ягоды сухие всякие</t>
  </si>
  <si>
    <t>Мясо свежее всякое, кроме свинины</t>
  </si>
  <si>
    <t>Свинина свежая</t>
  </si>
  <si>
    <t>в</t>
  </si>
  <si>
    <t>Птица домашняя битая</t>
  </si>
  <si>
    <t>Дичь битая</t>
  </si>
  <si>
    <t>Свиное комковое сало</t>
  </si>
  <si>
    <t>Итого мяса</t>
  </si>
  <si>
    <t>Бульон и мясной экстракт</t>
  </si>
  <si>
    <t>Сыр коровий</t>
  </si>
  <si>
    <t>овечий (качкавал) и творог</t>
  </si>
  <si>
    <t>Молоко коровье натуральное</t>
  </si>
  <si>
    <t>консервированное</t>
  </si>
  <si>
    <t>Творог (коровий) и сметана</t>
  </si>
  <si>
    <t>г</t>
  </si>
  <si>
    <t>д</t>
  </si>
  <si>
    <t>Льняная кудель и пакля</t>
  </si>
  <si>
    <t>Шкуры овечьи и козьи</t>
  </si>
  <si>
    <t>заячьи и кроликовые</t>
  </si>
  <si>
    <t>волчьи, лисьи и рысьи</t>
  </si>
  <si>
    <t>собольи</t>
  </si>
  <si>
    <t>Итого мягкой рухляди</t>
  </si>
  <si>
    <t>Кожи невыделанные большие</t>
  </si>
  <si>
    <t>малые</t>
  </si>
  <si>
    <t>Сталь полосовая и сортовая всякая, кроме нижепоименов.; сталь в болванках и в лому</t>
  </si>
  <si>
    <t>Стальные рельсы</t>
  </si>
  <si>
    <t>Сталь листовая толщиною в 0,5мм и более; в плитах, шириною св.46см, сортовая шир. или выс. более 46см, толщ или диаметр. в 18 см. и свыше; фасонная; тонкосортная, шир или диам. св.6,25 мм до 12,5мм включит.</t>
  </si>
  <si>
    <t>листовая тоньше 0,5мм</t>
  </si>
  <si>
    <t>Итого стали</t>
  </si>
  <si>
    <t>Медь в штыках, слитках, стружках, опилках, в лому и порошке</t>
  </si>
  <si>
    <t>Алюминий в штыках, слитках, стружках, опилках, в лому и порошке</t>
  </si>
  <si>
    <t>Никель в штыках, слитках, стружках, опилках, в лому и порошке</t>
  </si>
  <si>
    <t>Медь в листах</t>
  </si>
  <si>
    <t>прутьях</t>
  </si>
  <si>
    <t>полосах</t>
  </si>
  <si>
    <t>Прочие металлы и сплавы в штыках, слитках, стружках, опилках, в лому и порошке</t>
  </si>
  <si>
    <t>Джутовая пряжа, без возврата пошлин</t>
  </si>
  <si>
    <t>с возвратом пошлин</t>
  </si>
  <si>
    <t>Арбузы и дыни свежие</t>
  </si>
  <si>
    <t>Итого овощей</t>
  </si>
  <si>
    <t>Овощи соленые и моченые всякие, не в герметич.укупорке</t>
  </si>
  <si>
    <t>Груши, яблоки, персики, абрикосы, сливы, вишни – свежие</t>
  </si>
  <si>
    <t>Прочие фрукты свежие</t>
  </si>
  <si>
    <t>Земляника свежая</t>
  </si>
  <si>
    <t>Белковина</t>
  </si>
  <si>
    <t>Амбра серая, бальзамы толуанск. и перуанск., стиракс, ладан росный; благовонные смолы для парфюмерии</t>
  </si>
  <si>
    <t>Камфора сырая</t>
  </si>
  <si>
    <t>очищенная</t>
  </si>
  <si>
    <t>Мягкая резина: в листах, плитках, нитках и растворе</t>
  </si>
  <si>
    <t>Изделия из мягкой резины, кроме особо поименов., без присоединения др.материалов</t>
  </si>
  <si>
    <t>с присоединением др.материалов, резиновая клепка</t>
  </si>
  <si>
    <t>Твердая (роговая) резина в неотделанных листах, плитках, палочках, трубках и т.п.</t>
  </si>
  <si>
    <t>Изделия из твердой резины, кроме особо поименов., хотя бы с присоединением др.материалов</t>
  </si>
  <si>
    <t>Обувь из каучука и гуттаперчи и проч.</t>
  </si>
  <si>
    <t>Проклеенные резиною ткани для кардо-лент – с войлоком</t>
  </si>
  <si>
    <t>без войлока</t>
  </si>
  <si>
    <t>Эластичные ткани и проч., а равно прорезиненные и проч.</t>
  </si>
  <si>
    <t>Горчица сухая, молотая, неприготовленная</t>
  </si>
  <si>
    <t>Жизненные припасы, особо непоименов.</t>
  </si>
  <si>
    <t>Итого жизненных припасов</t>
  </si>
  <si>
    <t>Бревна дубовые</t>
  </si>
  <si>
    <t>сосновые</t>
  </si>
  <si>
    <t>еловые</t>
  </si>
  <si>
    <t>прочих пород</t>
  </si>
  <si>
    <t>Жердняк</t>
  </si>
  <si>
    <t>Фашины</t>
  </si>
  <si>
    <t>Брусья, балки и т.п.</t>
  </si>
  <si>
    <t>Доски, шпалы и т.п.</t>
  </si>
  <si>
    <t>Драницы и гонт</t>
  </si>
  <si>
    <t>Солома и палочки спичечные</t>
  </si>
  <si>
    <t>ж</t>
  </si>
  <si>
    <t>з</t>
  </si>
  <si>
    <t>и</t>
  </si>
  <si>
    <t>i</t>
  </si>
  <si>
    <t>ка</t>
  </si>
  <si>
    <t>кб</t>
  </si>
  <si>
    <t>Крупа, кроме поименованной в п.2</t>
  </si>
  <si>
    <t>Мука картофельная</t>
  </si>
  <si>
    <t>Крахмал всякий</t>
  </si>
  <si>
    <t>Декстрин</t>
  </si>
  <si>
    <t>Столбы, валы, шахтовые подпорки и т.п.</t>
  </si>
  <si>
    <t>Галмей (цинковая руда и зола)</t>
  </si>
  <si>
    <t>Бензин, лигроин, газолин</t>
  </si>
  <si>
    <t>Нефтяное смазочное масло неочищенное</t>
  </si>
  <si>
    <t>Овощи сушеные, кроме особо поименов.</t>
  </si>
  <si>
    <t>Цикорий в кореньях, хотя бы сушеный, нежженый, неприготовл.</t>
  </si>
  <si>
    <t>5а</t>
  </si>
  <si>
    <t>5б</t>
  </si>
  <si>
    <t>Марганцево-кислый калий</t>
  </si>
  <si>
    <t>Приводные машинные ремни несшитые, гонки для ткацких станков; круглые приводные ремешки</t>
  </si>
  <si>
    <t>сшитые</t>
  </si>
  <si>
    <t>6а</t>
  </si>
  <si>
    <t>6б</t>
  </si>
  <si>
    <t>Записные книжки и портфели, весом более 0,5ф в штуке, кожаные, в т.ч. из замши, лайки, сафьяна, пергамента</t>
  </si>
  <si>
    <t>Кнуты, ведра и т.п. грубые кожаные изделия</t>
  </si>
  <si>
    <t>6в</t>
  </si>
  <si>
    <t>Итого кожаных изделий</t>
  </si>
  <si>
    <t>Итого товаров по группе II-й</t>
  </si>
  <si>
    <t>дрова</t>
  </si>
  <si>
    <t>фашины, щепа и хворост</t>
  </si>
  <si>
    <t>бревна, кругляки, жерди</t>
  </si>
  <si>
    <t>плахи, пласт., брусья, доски св. 3,5д. толщ.</t>
  </si>
  <si>
    <t>доски, брусья, толщиной св. 0,25 до 3,5д. вкл., неструг.</t>
  </si>
  <si>
    <t>Кора пробкового дерева не в деле и отбросы оной</t>
  </si>
  <si>
    <t>измельченная в виде крупы и муки</t>
  </si>
  <si>
    <t>1аа</t>
  </si>
  <si>
    <t>1аб</t>
  </si>
  <si>
    <t>очищенное</t>
  </si>
  <si>
    <t>Ткани из чистой бумаги или с примесью шерсти, имеющей вид войлока или войлочных материй – для фабрик и заводов</t>
  </si>
  <si>
    <t>Бумажные ткани крашеные, пестротканые, набивные и мерсеризованные: бязи, миткали и ситцы, имеющие в фунте до 8 кв.аршин</t>
  </si>
  <si>
    <t>более 12 кв.аршин</t>
  </si>
  <si>
    <t>Бумажный бархат, плис и плисовые ленты, хотя бы узорчатые</t>
  </si>
  <si>
    <t>Общ.Пр.4в:187</t>
  </si>
  <si>
    <t>Общ.Пр.4в:188</t>
  </si>
  <si>
    <t>Общ.Пр.4в:189</t>
  </si>
  <si>
    <t>Бумажные ткани, содержащие примесь шелка или мишуры (равно золота и серебра) не свыше 20% (10%) общего количества нитей основы и утка</t>
  </si>
  <si>
    <t>Общ.Пр.8а:187</t>
  </si>
  <si>
    <t>Общ.Пр.8а:188</t>
  </si>
  <si>
    <t>Общ.Пр.8а:189</t>
  </si>
  <si>
    <t>Общ.Пр.8б:187</t>
  </si>
  <si>
    <t>Общ.Пр.8б:188</t>
  </si>
  <si>
    <t>Общ.Пр.8б:189</t>
  </si>
  <si>
    <t>Бумажные платки, салфетки, скатерти, одеяла и другие подобные изделия, – отделанные (но не вышитые) шелком, мишурою (равно золотом и серебром), кружевами, тюлем всяким и прочими материалами</t>
  </si>
  <si>
    <t>Бумажные платки, салфетки, скатерти, одеяла, гардины, шторы и другие подобные изделия, – обрубленные, но без отделки</t>
  </si>
  <si>
    <t>Итого хлопчатобумажных тканей</t>
  </si>
  <si>
    <t>Канаты, веревки и бечевки из материалов, в ст.179,3 указанных, смоленые и несмоленые</t>
  </si>
  <si>
    <t>Мешки джутовые и холстинные; грубые мешочные и упаковочные джутовые ткани</t>
  </si>
  <si>
    <t>те же – обрубленные</t>
  </si>
  <si>
    <t>Прочие ягоды свежие</t>
  </si>
  <si>
    <t>Фрукты и ягоды соленые, моченые и всякие, кроме особо поименов.</t>
  </si>
  <si>
    <t>1в</t>
  </si>
  <si>
    <t>1г</t>
  </si>
  <si>
    <t>1д</t>
  </si>
  <si>
    <t>Апельсины и померанцы свежие</t>
  </si>
  <si>
    <t>Лимоны свежие</t>
  </si>
  <si>
    <t>Корка лимонная, апельсинов. и померанцевая, сухая или в рассоле</t>
  </si>
  <si>
    <t>Виноград свежий</t>
  </si>
  <si>
    <t>Фрукты и ягоды сухие, не в сахаре:</t>
  </si>
  <si>
    <t>сухая слива и чернослив</t>
  </si>
  <si>
    <t>винные ягоды</t>
  </si>
  <si>
    <t>финики</t>
  </si>
  <si>
    <t>Пеньковые и бумажные приводные ремни</t>
  </si>
  <si>
    <t>Пеньковые рукава для пожарных труб; пеньковые ведра</t>
  </si>
  <si>
    <t>Вощанка и клеенка всякая, кроме шелковой, и изделия из нее; полотно, загрунтованное краской</t>
  </si>
  <si>
    <t>Изделия разные из клеенки – обрубленные</t>
  </si>
  <si>
    <t>Пр.</t>
  </si>
  <si>
    <t>Полотнища для сноповязалок и сортировок</t>
  </si>
  <si>
    <t>Итого пеньковых и льняных изделий</t>
  </si>
  <si>
    <t>Шелковые и полушелковые: бархат, плюш и во всяком виде синель</t>
  </si>
  <si>
    <t>салфетки, скатерти и проч. – обрубленные</t>
  </si>
  <si>
    <t>Фуляры шелковые, печатные или набитые по полотну, в кусках и платках</t>
  </si>
  <si>
    <t>Бархат и плюш, ленты бархатные и плюшевые и проч. – не содержащие шелка или бур-де-суа ни в основе, ни в утке и проч.</t>
  </si>
  <si>
    <t>Полушелковые: тканые платки, материи, ленты, тесьмы; вощанка и клеенка шелковые</t>
  </si>
  <si>
    <t>Итого шелковых и полушелковых изделий</t>
  </si>
  <si>
    <t>Шерстяной войлок или войлочные материи из чистой шерсти или с примесью бумаги – для фабрик и заводов</t>
  </si>
  <si>
    <t>Отдельные части экипажей, кроме велосипедных:</t>
  </si>
  <si>
    <t>кузова, колеса, фонари и проч., кроме осей и рессор</t>
  </si>
  <si>
    <t>оси экипажные с герметически закрываемыми колпаками</t>
  </si>
  <si>
    <t>Части велосипедов, во всяком виде</t>
  </si>
  <si>
    <t>Автомобили в 4 места и более</t>
  </si>
  <si>
    <t>менее чем в 4 места</t>
  </si>
  <si>
    <t>Автомобили-платформы и станы автомобилей</t>
  </si>
  <si>
    <t>7в</t>
  </si>
  <si>
    <t>Двухколесные мотоциклеты</t>
  </si>
  <si>
    <t>7г</t>
  </si>
  <si>
    <t>7д</t>
  </si>
  <si>
    <t>7е</t>
  </si>
  <si>
    <t>Итого экипажей</t>
  </si>
  <si>
    <t>Платформы и угольные вагоны</t>
  </si>
  <si>
    <t>Пассажирские вагоны 2-го класса</t>
  </si>
  <si>
    <t>для электрич.железных дорог – большие</t>
  </si>
  <si>
    <t>Итого вагонов для железных дорог</t>
  </si>
  <si>
    <t>Суда железные вместимостью до 100 тонн</t>
  </si>
  <si>
    <t>100-1500 тонн</t>
  </si>
  <si>
    <t>морские для плавания на внешних морях</t>
  </si>
  <si>
    <t>для плавания по реке Дунаю</t>
  </si>
  <si>
    <t>Пр.3а</t>
  </si>
  <si>
    <t>речные, озерные и для Каспийского моря непаровые</t>
  </si>
  <si>
    <t>паровые</t>
  </si>
  <si>
    <t>для работы в приморских портах:</t>
  </si>
  <si>
    <t>буксирные пароходы</t>
  </si>
  <si>
    <t>баржи непаровые</t>
  </si>
  <si>
    <t>плавучие краны непаровые</t>
  </si>
  <si>
    <t>плавучие краны паровые</t>
  </si>
  <si>
    <t>Итого судов железных</t>
  </si>
  <si>
    <t>Суда деревянные речные и морские непаровые</t>
  </si>
  <si>
    <t>Итого судов деревянных</t>
  </si>
  <si>
    <t>Итого товаров по группе VII-й</t>
  </si>
  <si>
    <t>выделанные прочие</t>
  </si>
  <si>
    <t>Итого кож</t>
  </si>
  <si>
    <t>Кость всякая, не в деле</t>
  </si>
  <si>
    <t>Костяной уголь</t>
  </si>
  <si>
    <t>Костяная мука</t>
  </si>
  <si>
    <t>Итого кости</t>
  </si>
  <si>
    <t>Фосфоритная мука</t>
  </si>
  <si>
    <t>Фосфориты, кроме молотых</t>
  </si>
  <si>
    <t>Волос человеческий</t>
  </si>
  <si>
    <t>Щетина не в деле</t>
  </si>
  <si>
    <t>Волос, особо непоименов.</t>
  </si>
  <si>
    <t>Пух всякий</t>
  </si>
  <si>
    <t>Перо птичье</t>
  </si>
  <si>
    <t>Шкурки, крылья и перья птиц</t>
  </si>
  <si>
    <t>с возвр.пошл.</t>
  </si>
  <si>
    <t>Тряпье и лоскутье всякое</t>
  </si>
  <si>
    <t>Древесно-бумажная масса</t>
  </si>
  <si>
    <t>Концы хлопчатобумажные</t>
  </si>
  <si>
    <t>Сало баранье</t>
  </si>
  <si>
    <t>говяжье</t>
  </si>
  <si>
    <t>свиное топленое</t>
  </si>
  <si>
    <t>Глицерин, глицериновый щелок</t>
  </si>
  <si>
    <t>Ворвань и жиры животного происхождения</t>
  </si>
  <si>
    <t>Воск пчелиный</t>
  </si>
  <si>
    <t>Озокерит (горный воск)</t>
  </si>
  <si>
    <t>Коконы</t>
  </si>
  <si>
    <t>Шелковые очески</t>
  </si>
  <si>
    <t>Итого шелка</t>
  </si>
  <si>
    <t>Шерсть непряденая (сырец)</t>
  </si>
  <si>
    <t>мытая</t>
  </si>
  <si>
    <t>мериносовая</t>
  </si>
  <si>
    <t>верблюжья</t>
  </si>
  <si>
    <t>всякая другая</t>
  </si>
  <si>
    <t>Шерсть пряденая</t>
  </si>
  <si>
    <t>Шерстяные очески</t>
  </si>
  <si>
    <t>обрезки</t>
  </si>
  <si>
    <t>Пуша козья, в сыром виде</t>
  </si>
  <si>
    <t>Итого шерсти</t>
  </si>
  <si>
    <t>Бумажная пряжа без возврата пошлин</t>
  </si>
  <si>
    <t>с возвратом пошлин:</t>
  </si>
  <si>
    <t>Цемент</t>
  </si>
  <si>
    <t>Известь</t>
  </si>
  <si>
    <t>Камень простой</t>
  </si>
  <si>
    <t>Асбест</t>
  </si>
  <si>
    <t>Драгоценные и полудрагоценные камни</t>
  </si>
  <si>
    <t>2-7</t>
  </si>
  <si>
    <t>Вагоны для железных дорог – товарные и пассжирские</t>
  </si>
  <si>
    <t>для конно-железных дорог − одноконные</t>
  </si>
  <si>
    <t>Пр.3е</t>
  </si>
  <si>
    <t>2бв, аг и бг</t>
  </si>
  <si>
    <t>баржи паровые и плавучие краны</t>
  </si>
  <si>
    <t xml:space="preserve"> </t>
  </si>
  <si>
    <t>тряпичный, соломенн. и всякий другой, кроме особо поимен., в листах, полосках, карточках, хотя бы крашен. в массе; карты для жакардовых станков несатинированные</t>
  </si>
  <si>
    <t>Кровельный толь просмоленный</t>
  </si>
  <si>
    <t>Картон и бумага, намазанные или пропитанные смолою, антисептиками, серою и проч.</t>
  </si>
  <si>
    <t>Бумага битая (папье-маше и картон-пьер) не в деле</t>
  </si>
  <si>
    <t>Картон всякий, в литерах "а" и "б" поименов., в ролях</t>
  </si>
  <si>
    <t>Трубочки для навертывания пряжи</t>
  </si>
  <si>
    <t>1га</t>
  </si>
  <si>
    <t>1гб</t>
  </si>
  <si>
    <t>1гв</t>
  </si>
  <si>
    <t>Изделия из картона и бумаги битой, кроме особо поименов., хотя бы лакированные</t>
  </si>
  <si>
    <t>Бристольский картон (папка), весом в 650г и менее в 1кв.м; брист.картон всякий с водяными знаками, прессованн.рисунк. и узорами, или в полосках и карточках</t>
  </si>
  <si>
    <t>Бумага оберточная из одного вареного дерева</t>
  </si>
  <si>
    <t>Бумага всякая, кроме особо поименов., белая и цветная (крашеная в массе), без украшений</t>
  </si>
  <si>
    <t>Птица домашняя всякая</t>
  </si>
  <si>
    <t>Боровы, свиньи и поросята</t>
  </si>
  <si>
    <t>Собаки</t>
  </si>
  <si>
    <t>Ослы</t>
  </si>
  <si>
    <t>Верблюды</t>
  </si>
  <si>
    <t>Мулы</t>
  </si>
  <si>
    <t>Прочие домашние животные (кошки и др.)</t>
  </si>
  <si>
    <t>Рыба живая в садках, раки живые</t>
  </si>
  <si>
    <t>Пчелы живые</t>
  </si>
  <si>
    <t>Прочие животные всякого рода</t>
  </si>
  <si>
    <t>Итого товаров по группе I-й</t>
  </si>
  <si>
    <t>за</t>
  </si>
  <si>
    <t>зб</t>
  </si>
  <si>
    <t>зв</t>
  </si>
  <si>
    <t>к</t>
  </si>
  <si>
    <t>Фосфориты натуральные, немолотые</t>
  </si>
  <si>
    <t>Итого меда, портера и пива</t>
  </si>
  <si>
    <t>Рыба свежая всякая, кроме поименов. в литере "а"</t>
  </si>
  <si>
    <t>Рыба всякая свежая, соленая, сушеная и вяленая, привезенная на росс. судах в порты Арханг.губ. жителями оной, кроме сельдей</t>
  </si>
  <si>
    <t>Волос человеческий не в деле</t>
  </si>
  <si>
    <t>Волос человеческий в деле</t>
  </si>
  <si>
    <t>Ус китовый не в деле</t>
  </si>
  <si>
    <t>выдровые, хотя бы выделанные и крашеные</t>
  </si>
  <si>
    <t>Обувь дамская из шелковой материи и шевро, в готовом и подготовленном виде</t>
  </si>
  <si>
    <t>сантонин</t>
  </si>
  <si>
    <t>ацетанилид</t>
  </si>
  <si>
    <t>Составные лекарства, кроме пластырей и проч.; всякие химич. и фармацевтич. продукты в дозированном виде</t>
  </si>
  <si>
    <t>Медно-мышьяковистые соли</t>
  </si>
  <si>
    <t>основы для напилков без насечки</t>
  </si>
  <si>
    <t>Вагоны для конно-железных дорог – двуконные</t>
  </si>
  <si>
    <t>Пассажирские вагоны 3-го класса, а также багажные и почтовые</t>
  </si>
  <si>
    <t>7</t>
  </si>
  <si>
    <t>Пассажирские вагоны 1-го класса</t>
  </si>
  <si>
    <t>Пассажирские вагоны 1-го и 2-го класса</t>
  </si>
  <si>
    <t>Четырехколесные</t>
  </si>
  <si>
    <t>то же – обрубленное</t>
  </si>
  <si>
    <t>Шляпы соломенные и сшитые из разных плетенок и проч.</t>
  </si>
  <si>
    <t>Образчики тканей всякие, кроме шелковых полушелковых и мишурных (равно золотых и серебряных), хотя бы и с примесью шелка или мишуры</t>
  </si>
  <si>
    <t>Всякие парфюмерные и косметические изделия, содержащие спирт: духи, эликсиры и т.п.; помада</t>
  </si>
  <si>
    <t>Душистые воды, содержащие алкоголь и ароматические вещества</t>
  </si>
  <si>
    <t>Помада в помещениях весом с товаром не менее 10фунтов</t>
  </si>
  <si>
    <t>Розовое масло</t>
  </si>
  <si>
    <t>Прочие эфирные и благовонн.масла, природн. и искусственн., приготовленные без примеси спирта</t>
  </si>
  <si>
    <t>Прочие жирные масла, кроме особо поименов.</t>
  </si>
  <si>
    <t>Олифа или вареное масло</t>
  </si>
  <si>
    <t>Масло клещевинное (рициновое)</t>
  </si>
  <si>
    <t>ализариновое</t>
  </si>
  <si>
    <t>кокосовое</t>
  </si>
  <si>
    <t>Глицерин неочищенный</t>
  </si>
  <si>
    <t>Итого растительного масла и глицерина</t>
  </si>
  <si>
    <t>Ароматические воды без примеси алкоголя, кроме воды померанцевых цветов</t>
  </si>
  <si>
    <t>Вода померанцевых цветов</t>
  </si>
  <si>
    <t>Белила, румяна, составы для крашения волос без спирта; курительные свечи, всякие особо непоименов. косметические товары и проч.</t>
  </si>
  <si>
    <t>Локомобили при сложных молотилках и паровых плугах</t>
  </si>
  <si>
    <t>4е</t>
  </si>
  <si>
    <t>4ж</t>
  </si>
  <si>
    <t>4з</t>
  </si>
  <si>
    <t>4и</t>
  </si>
  <si>
    <t>4i</t>
  </si>
  <si>
    <t>Мыло косметическое, жидкое, твердое и в порошке</t>
  </si>
  <si>
    <t>Итого косметик и благовонных товаров</t>
  </si>
  <si>
    <t>Мыло всякое, кроме косметического</t>
  </si>
  <si>
    <t>1-Пр.а</t>
  </si>
  <si>
    <t>1-Пр.б</t>
  </si>
  <si>
    <t>Лаки спиртовые</t>
  </si>
  <si>
    <t>скипидарные</t>
  </si>
  <si>
    <t>масляные (растворы смол в масле)</t>
  </si>
  <si>
    <t>Сургуч, сургучная смола</t>
  </si>
  <si>
    <t>Спички химические зажигательные всякие</t>
  </si>
  <si>
    <t>Кора дубильная, неизмельченная в порошок</t>
  </si>
  <si>
    <t>Сумах во всяком виде</t>
  </si>
  <si>
    <t>Прочие естественные дубильные вещества, неизмельченные</t>
  </si>
  <si>
    <t>Квебраховое дерево в бревнах и поленьях</t>
  </si>
  <si>
    <t>Кора мимозы, неизмельченная</t>
  </si>
  <si>
    <t>Кора и всякие естественные дубильные вещества, измельченные, кроме сумаха</t>
  </si>
  <si>
    <t>Дубильные экстракты всякие, кроме галлусового и сумахового</t>
  </si>
  <si>
    <t>Итого дубильных веществ</t>
  </si>
  <si>
    <t>Кверцитрон во всяком виде</t>
  </si>
  <si>
    <t>Деревья красильные в поленьях и чурках</t>
  </si>
  <si>
    <t>Всякие особо непоименов. самородные растительные красильные вещества, неизмельченные</t>
  </si>
  <si>
    <t>Деревья красильные – тертые и крошеные</t>
  </si>
  <si>
    <t>Всякие особо непоименов. красильные вещества, в порошке</t>
  </si>
  <si>
    <t>Охра в сыром виде или кусках, отмученн. или измельченная</t>
  </si>
  <si>
    <t>Мел плавленный или отмученный и молотый</t>
  </si>
  <si>
    <t>Тальк в порошке</t>
  </si>
  <si>
    <t>Орсель (кудбир), орлеан (биксин) и шитгельб</t>
  </si>
  <si>
    <t>Крап или марена толченая</t>
  </si>
  <si>
    <t>Индиго (кроме экстракта и индиготина)</t>
  </si>
  <si>
    <t>Кошениль (кроме кошенильн. препаратов); кермесные зерна</t>
  </si>
  <si>
    <t>1ав</t>
  </si>
  <si>
    <t>Кашу (катеху)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</si>
</sst>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  <numFmt numFmtId="174" formatCode="#,##0_ ;\-#,##0\ "/>
  </numFmts>
  <fonts count="10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9"/>
      <name val="Microsoft Sans Serif"/>
      <family val="2"/>
    </font>
    <font>
      <b/>
      <sz val="10"/>
      <name val="Haettenschweiler"/>
      <family val="2"/>
    </font>
    <font>
      <sz val="7"/>
      <name val="Arial Cyr"/>
      <family val="0"/>
    </font>
    <font>
      <sz val="10"/>
      <color indexed="22"/>
      <name val="Arial Cyr"/>
      <family val="0"/>
    </font>
    <font>
      <b/>
      <sz val="9"/>
      <color indexed="18"/>
      <name val="Microsoft Sans Serif"/>
      <family val="2"/>
    </font>
    <font>
      <sz val="9"/>
      <color indexed="62"/>
      <name val="Microsoft Sans Serif"/>
      <family val="2"/>
    </font>
    <font>
      <b/>
      <sz val="10"/>
      <color indexed="20"/>
      <name val="Haettenschweiler"/>
      <family val="2"/>
    </font>
    <font>
      <sz val="8"/>
      <name val="Arial"/>
      <family val="2"/>
    </font>
    <font>
      <sz val="10"/>
      <color indexed="10"/>
      <name val="Arial Cyr"/>
      <family val="0"/>
    </font>
    <font>
      <b/>
      <sz val="9"/>
      <name val="Microsoft Sans Serif"/>
      <family val="2"/>
    </font>
    <font>
      <b/>
      <sz val="8"/>
      <name val="Tahoma"/>
      <family val="0"/>
    </font>
    <font>
      <sz val="8"/>
      <color indexed="42"/>
      <name val="Arial Cyr"/>
      <family val="0"/>
    </font>
    <font>
      <sz val="10"/>
      <color indexed="42"/>
      <name val="Arial Cyr"/>
      <family val="0"/>
    </font>
    <font>
      <b/>
      <sz val="9"/>
      <color indexed="62"/>
      <name val="Microsoft Sans Serif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9"/>
      <color indexed="12"/>
      <name val="Microsoft Sans Serif"/>
      <family val="2"/>
    </font>
    <font>
      <sz val="10"/>
      <color indexed="12"/>
      <name val="Arial Cyr"/>
      <family val="0"/>
    </font>
    <font>
      <sz val="9"/>
      <color indexed="22"/>
      <name val="Microsoft Sans Serif"/>
      <family val="2"/>
    </font>
    <font>
      <sz val="9"/>
      <color indexed="14"/>
      <name val="Microsoft Sans Serif"/>
      <family val="2"/>
    </font>
    <font>
      <sz val="10"/>
      <color indexed="14"/>
      <name val="Arial Cyr"/>
      <family val="0"/>
    </font>
    <font>
      <sz val="8"/>
      <color indexed="14"/>
      <name val="Arial Cyr"/>
      <family val="0"/>
    </font>
    <font>
      <sz val="9"/>
      <color indexed="18"/>
      <name val="Microsoft Sans Serif"/>
      <family val="2"/>
    </font>
    <font>
      <sz val="10"/>
      <color indexed="19"/>
      <name val="Arial Cyr"/>
      <family val="0"/>
    </font>
    <font>
      <sz val="8"/>
      <color indexed="12"/>
      <name val="Arial Cyr"/>
      <family val="0"/>
    </font>
    <font>
      <sz val="10"/>
      <color indexed="53"/>
      <name val="Arial Cyr"/>
      <family val="0"/>
    </font>
    <font>
      <sz val="9"/>
      <color indexed="53"/>
      <name val="Microsoft Sans Serif"/>
      <family val="2"/>
    </font>
    <font>
      <sz val="9"/>
      <color indexed="19"/>
      <name val="Microsoft Sans Serif"/>
      <family val="2"/>
    </font>
    <font>
      <sz val="10"/>
      <color indexed="11"/>
      <name val="Arial Cyr"/>
      <family val="0"/>
    </font>
    <font>
      <sz val="9"/>
      <color indexed="49"/>
      <name val="Microsoft Sans Serif"/>
      <family val="2"/>
    </font>
    <font>
      <sz val="10"/>
      <color indexed="49"/>
      <name val="Arial Cyr"/>
      <family val="0"/>
    </font>
    <font>
      <sz val="8"/>
      <color indexed="49"/>
      <name val="Arial Cyr"/>
      <family val="0"/>
    </font>
    <font>
      <sz val="8"/>
      <color indexed="11"/>
      <name val="Microsoft Sans Serif"/>
      <family val="2"/>
    </font>
    <font>
      <sz val="8"/>
      <color indexed="53"/>
      <name val="Arial Cyr"/>
      <family val="0"/>
    </font>
    <font>
      <b/>
      <sz val="9"/>
      <color indexed="22"/>
      <name val="Microsoft Sans Serif"/>
      <family val="2"/>
    </font>
    <font>
      <sz val="9"/>
      <color indexed="40"/>
      <name val="Microsoft Sans Serif"/>
      <family val="2"/>
    </font>
    <font>
      <sz val="10"/>
      <color indexed="40"/>
      <name val="Arial Cyr"/>
      <family val="0"/>
    </font>
    <font>
      <sz val="9"/>
      <color indexed="16"/>
      <name val="Microsoft Sans Serif"/>
      <family val="2"/>
    </font>
    <font>
      <sz val="10"/>
      <color indexed="16"/>
      <name val="Arial Cyr"/>
      <family val="0"/>
    </font>
    <font>
      <i/>
      <sz val="8"/>
      <color indexed="16"/>
      <name val="Arial Cyr"/>
      <family val="0"/>
    </font>
    <font>
      <i/>
      <sz val="10"/>
      <color indexed="16"/>
      <name val="Arial Cyr"/>
      <family val="0"/>
    </font>
    <font>
      <sz val="8"/>
      <color indexed="22"/>
      <name val="Arial Cyr"/>
      <family val="2"/>
    </font>
    <font>
      <sz val="9"/>
      <color indexed="10"/>
      <name val="Microsoft Sans Serif"/>
      <family val="2"/>
    </font>
    <font>
      <sz val="10"/>
      <color indexed="55"/>
      <name val="Arial Cyr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7"/>
      <color indexed="23"/>
      <name val="Arial Cyr"/>
      <family val="0"/>
    </font>
    <font>
      <sz val="8"/>
      <color indexed="23"/>
      <name val="Arial Cyr"/>
      <family val="0"/>
    </font>
    <font>
      <sz val="10"/>
      <color indexed="23"/>
      <name val="Arial Cyr"/>
      <family val="0"/>
    </font>
    <font>
      <sz val="9"/>
      <color indexed="23"/>
      <name val="Microsoft Sans Serif"/>
      <family val="2"/>
    </font>
    <font>
      <b/>
      <sz val="10"/>
      <color indexed="23"/>
      <name val="Arial Narrow"/>
      <family val="2"/>
    </font>
    <font>
      <sz val="7"/>
      <color indexed="55"/>
      <name val="Arial Cyr"/>
      <family val="0"/>
    </font>
    <font>
      <sz val="8"/>
      <color indexed="55"/>
      <name val="Arial Cyr"/>
      <family val="2"/>
    </font>
    <font>
      <sz val="9"/>
      <color indexed="55"/>
      <name val="Microsoft Sans Serif"/>
      <family val="2"/>
    </font>
    <font>
      <b/>
      <sz val="10"/>
      <color indexed="55"/>
      <name val="Arial Narrow"/>
      <family val="2"/>
    </font>
    <font>
      <b/>
      <sz val="10"/>
      <color indexed="22"/>
      <name val="Arial Narrow"/>
      <family val="2"/>
    </font>
    <font>
      <b/>
      <sz val="10"/>
      <color indexed="19"/>
      <name val="Arial Narrow"/>
      <family val="2"/>
    </font>
    <font>
      <sz val="8"/>
      <name val="Arial Narrow"/>
      <family val="2"/>
    </font>
    <font>
      <b/>
      <sz val="10"/>
      <color indexed="11"/>
      <name val="Arial Narrow"/>
      <family val="2"/>
    </font>
    <font>
      <b/>
      <sz val="10"/>
      <color indexed="55"/>
      <name val="Haettenschweiler"/>
      <family val="2"/>
    </font>
    <font>
      <sz val="7"/>
      <color indexed="10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i/>
      <sz val="9"/>
      <color indexed="16"/>
      <name val="Microsoft Sans Serif"/>
      <family val="2"/>
    </font>
    <font>
      <b/>
      <sz val="10"/>
      <color indexed="10"/>
      <name val="Arial Narrow"/>
      <family val="2"/>
    </font>
    <font>
      <sz val="8"/>
      <color indexed="16"/>
      <name val="Arial Cyr"/>
      <family val="2"/>
    </font>
    <font>
      <sz val="8"/>
      <color indexed="40"/>
      <name val="Arial Cyr"/>
      <family val="0"/>
    </font>
    <font>
      <b/>
      <sz val="10"/>
      <color indexed="40"/>
      <name val="Haettenschweiler"/>
      <family val="2"/>
    </font>
    <font>
      <sz val="10"/>
      <color indexed="43"/>
      <name val="Arial Cyr"/>
      <family val="2"/>
    </font>
    <font>
      <sz val="10"/>
      <name val="Microsoft Sans Serif"/>
      <family val="2"/>
    </font>
    <font>
      <sz val="8"/>
      <color indexed="55"/>
      <name val="Arial"/>
      <family val="2"/>
    </font>
    <font>
      <i/>
      <sz val="10"/>
      <color indexed="55"/>
      <name val="Arial Cyr"/>
      <family val="0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7"/>
      <name val="Arial Black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8" borderId="0" applyNumberFormat="0" applyBorder="0" applyAlignment="0" applyProtection="0"/>
    <xf numFmtId="0" fontId="7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73" fillId="7" borderId="1" applyNumberFormat="0" applyAlignment="0" applyProtection="0"/>
    <xf numFmtId="0" fontId="74" fillId="20" borderId="2" applyNumberFormat="0" applyAlignment="0" applyProtection="0"/>
    <xf numFmtId="0" fontId="7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1" borderId="7" applyNumberFormat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83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/>
    </xf>
    <xf numFmtId="0" fontId="24" fillId="0" borderId="0" xfId="0" applyFont="1" applyAlignment="1">
      <alignment/>
    </xf>
    <xf numFmtId="3" fontId="42" fillId="0" borderId="0" xfId="0" applyNumberFormat="1" applyFont="1" applyAlignment="1">
      <alignment/>
    </xf>
    <xf numFmtId="0" fontId="43" fillId="0" borderId="0" xfId="0" applyFont="1" applyAlignment="1">
      <alignment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20" borderId="0" xfId="0" applyFill="1" applyAlignment="1">
      <alignment/>
    </xf>
    <xf numFmtId="0" fontId="2" fillId="20" borderId="0" xfId="0" applyFont="1" applyFill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3" fontId="51" fillId="0" borderId="0" xfId="0" applyNumberFormat="1" applyFont="1" applyAlignment="1">
      <alignment/>
    </xf>
    <xf numFmtId="3" fontId="51" fillId="0" borderId="0" xfId="0" applyNumberFormat="1" applyFont="1" applyFill="1" applyAlignment="1">
      <alignment/>
    </xf>
    <xf numFmtId="3" fontId="52" fillId="0" borderId="0" xfId="0" applyNumberFormat="1" applyFont="1" applyAlignment="1">
      <alignment/>
    </xf>
    <xf numFmtId="3" fontId="51" fillId="20" borderId="0" xfId="0" applyNumberFormat="1" applyFont="1" applyFill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9" fillId="0" borderId="0" xfId="0" applyFont="1" applyFill="1" applyAlignment="1">
      <alignment/>
    </xf>
    <xf numFmtId="0" fontId="55" fillId="20" borderId="0" xfId="0" applyFont="1" applyFill="1" applyAlignment="1">
      <alignment/>
    </xf>
    <xf numFmtId="0" fontId="56" fillId="20" borderId="0" xfId="0" applyFont="1" applyFill="1" applyAlignment="1">
      <alignment/>
    </xf>
    <xf numFmtId="0" fontId="57" fillId="20" borderId="0" xfId="0" applyFont="1" applyFill="1" applyAlignment="1">
      <alignment/>
    </xf>
    <xf numFmtId="3" fontId="59" fillId="20" borderId="0" xfId="0" applyNumberFormat="1" applyFont="1" applyFill="1" applyAlignment="1">
      <alignment/>
    </xf>
    <xf numFmtId="0" fontId="61" fillId="20" borderId="0" xfId="0" applyFont="1" applyFill="1" applyAlignment="1">
      <alignment/>
    </xf>
    <xf numFmtId="0" fontId="50" fillId="20" borderId="0" xfId="0" applyFont="1" applyFill="1" applyAlignment="1">
      <alignment/>
    </xf>
    <xf numFmtId="0" fontId="50" fillId="20" borderId="0" xfId="0" applyFont="1" applyFill="1" applyAlignment="1">
      <alignment/>
    </xf>
    <xf numFmtId="3" fontId="63" fillId="20" borderId="0" xfId="0" applyNumberFormat="1" applyFont="1" applyFill="1" applyAlignment="1">
      <alignment/>
    </xf>
    <xf numFmtId="0" fontId="9" fillId="20" borderId="0" xfId="0" applyFont="1" applyFill="1" applyAlignment="1">
      <alignment/>
    </xf>
    <xf numFmtId="0" fontId="1" fillId="20" borderId="0" xfId="0" applyFont="1" applyFill="1" applyAlignment="1">
      <alignment/>
    </xf>
    <xf numFmtId="0" fontId="60" fillId="20" borderId="0" xfId="0" applyFont="1" applyFill="1" applyAlignment="1">
      <alignment/>
    </xf>
    <xf numFmtId="0" fontId="61" fillId="20" borderId="0" xfId="0" applyFont="1" applyFill="1" applyAlignment="1">
      <alignment/>
    </xf>
    <xf numFmtId="0" fontId="1" fillId="0" borderId="0" xfId="0" applyFont="1" applyAlignment="1">
      <alignment/>
    </xf>
    <xf numFmtId="3" fontId="64" fillId="0" borderId="0" xfId="0" applyNumberFormat="1" applyFont="1" applyAlignment="1">
      <alignment/>
    </xf>
    <xf numFmtId="0" fontId="1" fillId="20" borderId="0" xfId="0" applyFont="1" applyFill="1" applyAlignment="1">
      <alignment horizontal="left"/>
    </xf>
    <xf numFmtId="0" fontId="61" fillId="20" borderId="0" xfId="0" applyFont="1" applyFill="1" applyAlignment="1">
      <alignment horizontal="left"/>
    </xf>
    <xf numFmtId="0" fontId="61" fillId="20" borderId="0" xfId="0" applyFont="1" applyFill="1" applyAlignment="1">
      <alignment horizontal="left"/>
    </xf>
    <xf numFmtId="3" fontId="8" fillId="20" borderId="0" xfId="0" applyNumberFormat="1" applyFont="1" applyFill="1" applyAlignment="1">
      <alignment/>
    </xf>
    <xf numFmtId="3" fontId="68" fillId="20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Alignment="1">
      <alignment/>
    </xf>
    <xf numFmtId="3" fontId="58" fillId="20" borderId="0" xfId="0" applyNumberFormat="1" applyFont="1" applyFill="1" applyAlignment="1">
      <alignment/>
    </xf>
    <xf numFmtId="3" fontId="7" fillId="20" borderId="0" xfId="0" applyNumberFormat="1" applyFont="1" applyFill="1" applyAlignment="1">
      <alignment/>
    </xf>
    <xf numFmtId="3" fontId="62" fillId="20" borderId="0" xfId="0" applyNumberFormat="1" applyFont="1" applyFill="1" applyAlignment="1">
      <alignment/>
    </xf>
    <xf numFmtId="3" fontId="7" fillId="2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3" fontId="25" fillId="20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7" fillId="0" borderId="0" xfId="0" applyNumberFormat="1" applyFont="1" applyAlignment="1">
      <alignment horizontal="right" vertical="top"/>
    </xf>
    <xf numFmtId="3" fontId="7" fillId="0" borderId="0" xfId="0" applyNumberFormat="1" applyFont="1" applyAlignment="1">
      <alignment vertical="top"/>
    </xf>
    <xf numFmtId="3" fontId="25" fillId="0" borderId="0" xfId="0" applyNumberFormat="1" applyFont="1" applyAlignment="1">
      <alignment/>
    </xf>
    <xf numFmtId="3" fontId="62" fillId="20" borderId="0" xfId="0" applyNumberFormat="1" applyFont="1" applyFill="1" applyAlignment="1">
      <alignment/>
    </xf>
    <xf numFmtId="3" fontId="70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29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9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3" fontId="34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3" fillId="0" borderId="0" xfId="0" applyFont="1" applyFill="1" applyAlignment="1">
      <alignment/>
    </xf>
    <xf numFmtId="3" fontId="33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65" fillId="0" borderId="0" xfId="0" applyNumberFormat="1" applyFont="1" applyFill="1" applyAlignment="1">
      <alignment/>
    </xf>
    <xf numFmtId="3" fontId="39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3" fontId="67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7" fillId="0" borderId="10" xfId="0" applyNumberFormat="1" applyFont="1" applyBorder="1" applyAlignment="1">
      <alignment/>
    </xf>
    <xf numFmtId="3" fontId="51" fillId="0" borderId="10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49" fontId="61" fillId="20" borderId="0" xfId="0" applyNumberFormat="1" applyFont="1" applyFill="1" applyAlignment="1">
      <alignment horizontal="left"/>
    </xf>
    <xf numFmtId="0" fontId="88" fillId="20" borderId="0" xfId="0" applyFont="1" applyFill="1" applyAlignment="1">
      <alignment/>
    </xf>
    <xf numFmtId="3" fontId="51" fillId="0" borderId="0" xfId="0" applyNumberFormat="1" applyFont="1" applyFill="1" applyAlignment="1">
      <alignment/>
    </xf>
    <xf numFmtId="3" fontId="89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left"/>
    </xf>
    <xf numFmtId="3" fontId="90" fillId="0" borderId="0" xfId="0" applyNumberFormat="1" applyFont="1" applyAlignment="1">
      <alignment/>
    </xf>
    <xf numFmtId="3" fontId="25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3" fontId="52" fillId="0" borderId="0" xfId="0" applyNumberFormat="1" applyFont="1" applyFill="1" applyAlignment="1">
      <alignment/>
    </xf>
    <xf numFmtId="3" fontId="64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0" fontId="31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3" fontId="25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60" fillId="2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61" fillId="20" borderId="0" xfId="0" applyFont="1" applyFill="1" applyAlignment="1">
      <alignment horizontal="left"/>
    </xf>
    <xf numFmtId="0" fontId="50" fillId="20" borderId="0" xfId="0" applyFont="1" applyFill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70" fillId="22" borderId="0" xfId="0" applyFont="1" applyFill="1" applyAlignment="1">
      <alignment/>
    </xf>
    <xf numFmtId="0" fontId="0" fillId="22" borderId="0" xfId="0" applyFill="1" applyAlignment="1">
      <alignment/>
    </xf>
    <xf numFmtId="0" fontId="94" fillId="22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22" borderId="0" xfId="0" applyFont="1" applyFill="1" applyAlignment="1">
      <alignment/>
    </xf>
    <xf numFmtId="0" fontId="31" fillId="5" borderId="0" xfId="0" applyFont="1" applyFill="1" applyAlignment="1">
      <alignment/>
    </xf>
    <xf numFmtId="3" fontId="39" fillId="5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95" fillId="0" borderId="0" xfId="0" applyNumberFormat="1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9" fillId="22" borderId="8" xfId="0" applyFont="1" applyFill="1" applyBorder="1" applyAlignment="1">
      <alignment/>
    </xf>
    <xf numFmtId="0" fontId="6" fillId="22" borderId="8" xfId="0" applyFont="1" applyFill="1" applyBorder="1" applyAlignment="1">
      <alignment/>
    </xf>
    <xf numFmtId="0" fontId="0" fillId="22" borderId="8" xfId="0" applyFill="1" applyBorder="1" applyAlignment="1">
      <alignment/>
    </xf>
    <xf numFmtId="3" fontId="7" fillId="22" borderId="8" xfId="0" applyNumberFormat="1" applyFont="1" applyFill="1" applyBorder="1" applyAlignment="1">
      <alignment horizontal="center"/>
    </xf>
    <xf numFmtId="3" fontId="8" fillId="22" borderId="8" xfId="0" applyNumberFormat="1" applyFont="1" applyFill="1" applyBorder="1" applyAlignment="1">
      <alignment horizontal="center"/>
    </xf>
    <xf numFmtId="0" fontId="13" fillId="22" borderId="8" xfId="0" applyFont="1" applyFill="1" applyBorder="1" applyAlignment="1">
      <alignment/>
    </xf>
    <xf numFmtId="0" fontId="9" fillId="4" borderId="8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0" fillId="4" borderId="8" xfId="0" applyFill="1" applyBorder="1" applyAlignment="1">
      <alignment/>
    </xf>
    <xf numFmtId="3" fontId="7" fillId="4" borderId="8" xfId="0" applyNumberFormat="1" applyFont="1" applyFill="1" applyBorder="1" applyAlignment="1">
      <alignment horizontal="center"/>
    </xf>
    <xf numFmtId="3" fontId="8" fillId="4" borderId="8" xfId="0" applyNumberFormat="1" applyFont="1" applyFill="1" applyBorder="1" applyAlignment="1">
      <alignment horizontal="center"/>
    </xf>
    <xf numFmtId="0" fontId="13" fillId="4" borderId="8" xfId="0" applyFont="1" applyFill="1" applyBorder="1" applyAlignment="1">
      <alignment/>
    </xf>
    <xf numFmtId="0" fontId="50" fillId="2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0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2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7" sqref="A7"/>
    </sheetView>
  </sheetViews>
  <sheetFormatPr defaultColWidth="9.00390625" defaultRowHeight="12.75"/>
  <cols>
    <col min="1" max="1" width="3.25390625" style="8" customWidth="1"/>
    <col min="2" max="2" width="3.125" style="4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5" customWidth="1"/>
    <col min="7" max="7" width="10.125" style="7" customWidth="1"/>
    <col min="8" max="8" width="11.25390625" style="65" customWidth="1"/>
    <col min="9" max="9" width="10.00390625" style="7" customWidth="1"/>
    <col min="11" max="11" width="10.00390625" style="10" bestFit="1" customWidth="1"/>
  </cols>
  <sheetData>
    <row r="1" spans="1:8" ht="12.75">
      <c r="A1" s="164" t="s">
        <v>363</v>
      </c>
      <c r="F1" s="6"/>
      <c r="H1" s="6"/>
    </row>
    <row r="2" spans="1:8" ht="7.5" customHeight="1">
      <c r="A2" s="164"/>
      <c r="F2" s="6"/>
      <c r="H2" s="6"/>
    </row>
    <row r="3" spans="2:8" ht="15.75">
      <c r="B3" s="165" t="s">
        <v>365</v>
      </c>
      <c r="C3" s="4"/>
      <c r="F3" s="6"/>
      <c r="H3" s="6"/>
    </row>
    <row r="4" spans="2:8" ht="9.75" customHeight="1">
      <c r="B4" s="165"/>
      <c r="C4" s="4"/>
      <c r="F4" s="6"/>
      <c r="H4" s="6"/>
    </row>
    <row r="5" spans="2:11" ht="12.75">
      <c r="B5" s="166" t="s">
        <v>364</v>
      </c>
      <c r="C5" s="166"/>
      <c r="F5"/>
      <c r="G5"/>
      <c r="H5"/>
      <c r="I5"/>
      <c r="K5"/>
    </row>
    <row r="6" spans="2:11" ht="13.5">
      <c r="B6" s="167"/>
      <c r="C6" s="168" t="s">
        <v>366</v>
      </c>
      <c r="F6"/>
      <c r="G6"/>
      <c r="H6"/>
      <c r="I6"/>
      <c r="K6"/>
    </row>
    <row r="7" spans="2:11" ht="13.5">
      <c r="B7" s="167"/>
      <c r="C7" s="168"/>
      <c r="F7"/>
      <c r="G7"/>
      <c r="H7"/>
      <c r="I7"/>
      <c r="K7"/>
    </row>
    <row r="8" spans="1:13" ht="12.75">
      <c r="A8" s="169"/>
      <c r="B8" s="170"/>
      <c r="C8" s="171"/>
      <c r="D8" s="171"/>
      <c r="E8" s="171"/>
      <c r="F8" s="172" t="s">
        <v>1578</v>
      </c>
      <c r="G8" s="173"/>
      <c r="H8" s="172" t="s">
        <v>1546</v>
      </c>
      <c r="I8" s="173"/>
      <c r="J8" s="171"/>
      <c r="K8" s="174"/>
      <c r="L8" s="171"/>
      <c r="M8" s="171"/>
    </row>
    <row r="9" ht="12.75">
      <c r="B9" s="2" t="s">
        <v>391</v>
      </c>
    </row>
    <row r="10" spans="1:8" ht="12.75">
      <c r="A10" s="8">
        <v>1</v>
      </c>
      <c r="C10" t="s">
        <v>1580</v>
      </c>
      <c r="F10" s="6">
        <v>405198095</v>
      </c>
      <c r="H10" s="6">
        <v>374590440</v>
      </c>
    </row>
    <row r="11" spans="1:8" ht="12.75">
      <c r="A11" s="8">
        <v>2</v>
      </c>
      <c r="C11" t="s">
        <v>1581</v>
      </c>
      <c r="F11" s="6">
        <v>29866551</v>
      </c>
      <c r="H11" s="6">
        <v>40538329</v>
      </c>
    </row>
    <row r="12" spans="1:8" ht="12.75">
      <c r="A12" s="8">
        <v>3</v>
      </c>
      <c r="C12" t="s">
        <v>1582</v>
      </c>
      <c r="F12" s="6">
        <v>158520721</v>
      </c>
      <c r="H12" s="6">
        <v>244701675</v>
      </c>
    </row>
    <row r="13" spans="1:8" ht="12.75">
      <c r="A13" s="8">
        <v>4</v>
      </c>
      <c r="C13" t="s">
        <v>1583</v>
      </c>
      <c r="F13" s="6">
        <v>63697992</v>
      </c>
      <c r="H13" s="6">
        <v>83946819</v>
      </c>
    </row>
    <row r="14" spans="1:8" ht="12.75">
      <c r="A14" s="8">
        <v>5</v>
      </c>
      <c r="C14" t="s">
        <v>1586</v>
      </c>
      <c r="F14" s="6">
        <v>1626655</v>
      </c>
      <c r="H14" s="6">
        <v>1925414</v>
      </c>
    </row>
    <row r="15" spans="1:8" ht="12.75">
      <c r="A15" s="8">
        <v>6</v>
      </c>
      <c r="C15" t="s">
        <v>1587</v>
      </c>
      <c r="F15" s="6">
        <v>1529106</v>
      </c>
      <c r="H15" s="6">
        <v>2173885</v>
      </c>
    </row>
    <row r="16" spans="1:8" ht="12.75">
      <c r="A16" s="8">
        <v>7</v>
      </c>
      <c r="C16" t="s">
        <v>1584</v>
      </c>
      <c r="F16" s="6">
        <v>19172287</v>
      </c>
      <c r="H16" s="6">
        <v>27424955</v>
      </c>
    </row>
    <row r="17" spans="1:8" ht="12.75">
      <c r="A17" s="8">
        <v>8</v>
      </c>
      <c r="C17" t="s">
        <v>1585</v>
      </c>
      <c r="F17" s="6">
        <v>12871786</v>
      </c>
      <c r="H17" s="6">
        <v>11963485</v>
      </c>
    </row>
    <row r="18" spans="1:8" ht="12.75">
      <c r="A18" s="8">
        <v>9</v>
      </c>
      <c r="C18" t="s">
        <v>257</v>
      </c>
      <c r="F18" s="6">
        <v>10478353</v>
      </c>
      <c r="H18" s="6">
        <v>9843391</v>
      </c>
    </row>
    <row r="19" spans="1:8" ht="12.75">
      <c r="A19" s="8">
        <v>10</v>
      </c>
      <c r="B19" s="4" t="s">
        <v>274</v>
      </c>
      <c r="C19" t="s">
        <v>258</v>
      </c>
      <c r="F19" s="6">
        <v>1228138</v>
      </c>
      <c r="H19" s="6">
        <v>931216</v>
      </c>
    </row>
    <row r="20" spans="2:8" ht="12.75">
      <c r="B20" s="4" t="s">
        <v>275</v>
      </c>
      <c r="D20" t="s">
        <v>1596</v>
      </c>
      <c r="F20" s="6">
        <v>166913</v>
      </c>
      <c r="H20" s="6">
        <v>117136</v>
      </c>
    </row>
    <row r="21" spans="1:8" ht="12.75">
      <c r="A21" s="8">
        <v>11</v>
      </c>
      <c r="B21" s="4" t="s">
        <v>274</v>
      </c>
      <c r="C21" t="s">
        <v>259</v>
      </c>
      <c r="F21" s="6">
        <v>206662</v>
      </c>
      <c r="H21" s="6">
        <v>150169</v>
      </c>
    </row>
    <row r="22" spans="2:8" ht="12.75">
      <c r="B22" s="4" t="s">
        <v>275</v>
      </c>
      <c r="C22" t="s">
        <v>260</v>
      </c>
      <c r="F22" s="6">
        <v>391701</v>
      </c>
      <c r="H22" s="6">
        <v>142384</v>
      </c>
    </row>
    <row r="23" spans="1:8" ht="12.75">
      <c r="A23" s="8">
        <v>12</v>
      </c>
      <c r="C23" t="s">
        <v>261</v>
      </c>
      <c r="F23" s="6">
        <v>12554871</v>
      </c>
      <c r="H23" s="6">
        <v>6819727</v>
      </c>
    </row>
    <row r="24" spans="1:8" ht="12.75">
      <c r="A24" s="8">
        <v>13</v>
      </c>
      <c r="D24" t="s">
        <v>262</v>
      </c>
      <c r="F24" s="6">
        <v>5698712</v>
      </c>
      <c r="H24" s="6">
        <v>5497816</v>
      </c>
    </row>
    <row r="25" spans="1:8" ht="12.75">
      <c r="A25" s="8">
        <v>14</v>
      </c>
      <c r="D25" t="s">
        <v>263</v>
      </c>
      <c r="F25" s="6">
        <v>48794</v>
      </c>
      <c r="H25" s="6">
        <v>37438</v>
      </c>
    </row>
    <row r="26" spans="1:8" ht="12.75">
      <c r="A26" s="8">
        <v>15</v>
      </c>
      <c r="C26" t="s">
        <v>264</v>
      </c>
      <c r="F26" s="6">
        <v>24679337</v>
      </c>
      <c r="H26" s="6">
        <v>37725095</v>
      </c>
    </row>
    <row r="27" spans="1:8" ht="12.75">
      <c r="A27" s="8">
        <v>16</v>
      </c>
      <c r="B27" s="4" t="s">
        <v>274</v>
      </c>
      <c r="C27" t="s">
        <v>265</v>
      </c>
      <c r="F27" s="6">
        <v>15451</v>
      </c>
      <c r="H27" s="6">
        <v>24582</v>
      </c>
    </row>
    <row r="28" spans="3:9" ht="12.75">
      <c r="C28" s="1" t="s">
        <v>266</v>
      </c>
      <c r="F28" s="6"/>
      <c r="G28" s="37">
        <f>SUM(F10:F27)</f>
        <v>747952125</v>
      </c>
      <c r="H28" s="6"/>
      <c r="I28" s="37">
        <f>SUM(H10:H27)</f>
        <v>848553956</v>
      </c>
    </row>
    <row r="29" spans="2:9" ht="12.75">
      <c r="B29" s="4" t="s">
        <v>275</v>
      </c>
      <c r="C29" t="s">
        <v>267</v>
      </c>
      <c r="F29" s="6">
        <v>44648</v>
      </c>
      <c r="H29" s="6">
        <v>83542</v>
      </c>
      <c r="I29" s="37"/>
    </row>
    <row r="30" spans="1:9" ht="12.75">
      <c r="A30" s="8">
        <v>17</v>
      </c>
      <c r="B30" s="4" t="s">
        <v>274</v>
      </c>
      <c r="C30" t="s">
        <v>268</v>
      </c>
      <c r="F30" s="6">
        <v>2123982</v>
      </c>
      <c r="H30" s="6">
        <v>8836820</v>
      </c>
      <c r="I30" s="37"/>
    </row>
    <row r="31" spans="2:9" ht="12.75">
      <c r="B31" s="4" t="s">
        <v>275</v>
      </c>
      <c r="C31" t="s">
        <v>125</v>
      </c>
      <c r="F31" s="6">
        <v>92607</v>
      </c>
      <c r="H31" s="6">
        <v>48511</v>
      </c>
      <c r="I31" s="37"/>
    </row>
    <row r="32" spans="1:9" ht="12.75">
      <c r="A32" s="8">
        <v>18</v>
      </c>
      <c r="C32" t="s">
        <v>269</v>
      </c>
      <c r="F32" s="6">
        <v>82335</v>
      </c>
      <c r="H32" s="6">
        <v>39152</v>
      </c>
      <c r="I32" s="37"/>
    </row>
    <row r="33" spans="1:9" ht="12.75">
      <c r="A33" s="8">
        <v>19</v>
      </c>
      <c r="C33" t="s">
        <v>1588</v>
      </c>
      <c r="F33" s="6">
        <v>84084</v>
      </c>
      <c r="H33" s="6">
        <v>31565</v>
      </c>
      <c r="I33" s="37"/>
    </row>
    <row r="34" spans="1:9" ht="12.75">
      <c r="A34" s="8">
        <v>20</v>
      </c>
      <c r="C34" t="s">
        <v>270</v>
      </c>
      <c r="F34" s="6">
        <v>83036</v>
      </c>
      <c r="H34" s="6">
        <v>23611</v>
      </c>
      <c r="I34" s="37"/>
    </row>
    <row r="35" spans="1:9" ht="12.75">
      <c r="A35" s="8">
        <v>21</v>
      </c>
      <c r="C35" t="s">
        <v>246</v>
      </c>
      <c r="F35" s="6">
        <v>7571</v>
      </c>
      <c r="H35" s="6">
        <v>304</v>
      </c>
      <c r="I35" s="37"/>
    </row>
    <row r="36" spans="1:9" ht="12.75">
      <c r="A36" s="8">
        <v>22</v>
      </c>
      <c r="C36" t="s">
        <v>271</v>
      </c>
      <c r="F36" s="6">
        <v>78755</v>
      </c>
      <c r="H36" s="6">
        <v>460871</v>
      </c>
      <c r="I36" s="37"/>
    </row>
    <row r="37" spans="1:9" ht="12.75">
      <c r="A37" s="8">
        <v>23</v>
      </c>
      <c r="B37" s="4" t="s">
        <v>274</v>
      </c>
      <c r="C37" t="s">
        <v>272</v>
      </c>
      <c r="F37" s="6">
        <v>850937</v>
      </c>
      <c r="H37" s="6">
        <v>4782546</v>
      </c>
      <c r="I37" s="37"/>
    </row>
    <row r="38" spans="2:9" ht="12.75">
      <c r="B38" s="4" t="s">
        <v>275</v>
      </c>
      <c r="C38" t="s">
        <v>273</v>
      </c>
      <c r="F38" s="6">
        <v>150315</v>
      </c>
      <c r="H38" s="6">
        <v>149708</v>
      </c>
      <c r="I38" s="37"/>
    </row>
    <row r="39" spans="2:9" ht="12.75">
      <c r="B39" s="4" t="s">
        <v>1912</v>
      </c>
      <c r="C39" t="s">
        <v>276</v>
      </c>
      <c r="F39" s="6">
        <v>427370</v>
      </c>
      <c r="H39" s="6">
        <v>375243</v>
      </c>
      <c r="I39" s="37"/>
    </row>
    <row r="40" spans="1:9" ht="12.75">
      <c r="A40" s="8">
        <v>24</v>
      </c>
      <c r="B40" s="4" t="s">
        <v>274</v>
      </c>
      <c r="C40" t="s">
        <v>277</v>
      </c>
      <c r="F40" s="6">
        <v>12367</v>
      </c>
      <c r="H40" s="6">
        <v>2072</v>
      </c>
      <c r="I40" s="37"/>
    </row>
    <row r="41" spans="2:9" ht="12.75">
      <c r="B41" s="4" t="s">
        <v>275</v>
      </c>
      <c r="C41" t="s">
        <v>278</v>
      </c>
      <c r="F41" s="6">
        <v>95054</v>
      </c>
      <c r="H41" s="6">
        <v>37146</v>
      </c>
      <c r="I41" s="37"/>
    </row>
    <row r="42" spans="1:9" ht="12.75">
      <c r="A42" s="8">
        <v>25</v>
      </c>
      <c r="C42" t="s">
        <v>1597</v>
      </c>
      <c r="F42" s="6">
        <v>29118</v>
      </c>
      <c r="H42" s="6">
        <v>13485</v>
      </c>
      <c r="I42" s="37"/>
    </row>
    <row r="43" spans="1:9" ht="12.75">
      <c r="A43" s="8">
        <v>26</v>
      </c>
      <c r="B43" s="4" t="s">
        <v>274</v>
      </c>
      <c r="C43" t="s">
        <v>1905</v>
      </c>
      <c r="F43" s="6">
        <v>1327695</v>
      </c>
      <c r="H43" s="6">
        <v>353468</v>
      </c>
      <c r="I43" s="37"/>
    </row>
    <row r="44" spans="2:9" ht="12.75">
      <c r="B44" s="4" t="s">
        <v>275</v>
      </c>
      <c r="C44" t="s">
        <v>1906</v>
      </c>
      <c r="F44" s="6">
        <v>43368</v>
      </c>
      <c r="H44" s="6">
        <v>21034</v>
      </c>
      <c r="I44" s="37"/>
    </row>
    <row r="45" spans="1:9" ht="12.75">
      <c r="A45" s="8">
        <v>27</v>
      </c>
      <c r="C45" t="s">
        <v>1594</v>
      </c>
      <c r="F45" s="6">
        <v>459123</v>
      </c>
      <c r="H45" s="6">
        <v>153348</v>
      </c>
      <c r="I45" s="37"/>
    </row>
    <row r="46" spans="1:9" ht="12.75">
      <c r="A46" s="8">
        <v>28</v>
      </c>
      <c r="C46" t="s">
        <v>1579</v>
      </c>
      <c r="F46" s="6">
        <v>23084</v>
      </c>
      <c r="H46" s="6">
        <v>5765</v>
      </c>
      <c r="I46" s="37"/>
    </row>
    <row r="47" spans="1:9" ht="12.75">
      <c r="A47" s="8">
        <v>29</v>
      </c>
      <c r="B47" s="4" t="s">
        <v>274</v>
      </c>
      <c r="C47" t="s">
        <v>1907</v>
      </c>
      <c r="F47" s="6">
        <v>417382</v>
      </c>
      <c r="H47" s="6">
        <v>101133</v>
      </c>
      <c r="I47" s="37"/>
    </row>
    <row r="48" spans="2:9" ht="12.75">
      <c r="B48" s="4" t="s">
        <v>275</v>
      </c>
      <c r="C48" t="s">
        <v>1908</v>
      </c>
      <c r="F48" s="6">
        <v>13116</v>
      </c>
      <c r="H48" s="6">
        <v>3411</v>
      </c>
      <c r="I48" s="37"/>
    </row>
    <row r="49" spans="2:9" ht="12.75">
      <c r="B49" s="4" t="s">
        <v>1912</v>
      </c>
      <c r="C49" t="s">
        <v>1909</v>
      </c>
      <c r="F49" s="6">
        <v>15629</v>
      </c>
      <c r="H49" s="6">
        <v>4412</v>
      </c>
      <c r="I49" s="37"/>
    </row>
    <row r="50" spans="1:9" ht="12.75">
      <c r="A50" s="44">
        <v>30</v>
      </c>
      <c r="B50" s="4" t="s">
        <v>274</v>
      </c>
      <c r="C50" t="s">
        <v>1910</v>
      </c>
      <c r="F50" s="6">
        <v>295786</v>
      </c>
      <c r="H50" s="6">
        <v>46309</v>
      </c>
      <c r="I50" s="37"/>
    </row>
    <row r="51" spans="1:9" ht="12.75">
      <c r="A51" s="44"/>
      <c r="B51" s="4" t="s">
        <v>275</v>
      </c>
      <c r="C51" t="s">
        <v>1911</v>
      </c>
      <c r="F51" s="6">
        <v>1178384</v>
      </c>
      <c r="H51" s="6">
        <v>195704</v>
      </c>
      <c r="I51" s="37"/>
    </row>
    <row r="52" spans="1:9" ht="12.75">
      <c r="A52" s="44">
        <v>31</v>
      </c>
      <c r="B52" s="4" t="s">
        <v>274</v>
      </c>
      <c r="C52" t="s">
        <v>850</v>
      </c>
      <c r="F52" s="6">
        <v>307013</v>
      </c>
      <c r="H52" s="6">
        <v>45663</v>
      </c>
      <c r="I52" s="37"/>
    </row>
    <row r="53" spans="2:9" ht="12.75">
      <c r="B53" s="4" t="s">
        <v>275</v>
      </c>
      <c r="C53" t="s">
        <v>851</v>
      </c>
      <c r="F53" s="6">
        <v>3460261</v>
      </c>
      <c r="H53" s="6">
        <v>426848</v>
      </c>
      <c r="I53" s="37"/>
    </row>
    <row r="54" spans="1:9" ht="12.75">
      <c r="A54" s="55"/>
      <c r="B54" s="56" t="s">
        <v>1912</v>
      </c>
      <c r="C54" s="51" t="s">
        <v>1913</v>
      </c>
      <c r="D54" s="51"/>
      <c r="E54" s="51"/>
      <c r="F54" s="77"/>
      <c r="G54" s="63"/>
      <c r="H54" s="68"/>
      <c r="I54" s="37"/>
    </row>
    <row r="55" spans="1:9" ht="12.75">
      <c r="A55" s="55"/>
      <c r="B55" s="56" t="s">
        <v>1923</v>
      </c>
      <c r="C55" s="51" t="s">
        <v>1914</v>
      </c>
      <c r="D55" s="51"/>
      <c r="E55" s="51"/>
      <c r="F55" s="77"/>
      <c r="G55" s="63"/>
      <c r="H55" s="68"/>
      <c r="I55" s="37"/>
    </row>
    <row r="56" spans="2:9" ht="12.75">
      <c r="B56" s="4" t="s">
        <v>1912</v>
      </c>
      <c r="C56" t="s">
        <v>1915</v>
      </c>
      <c r="F56" s="6">
        <v>179326</v>
      </c>
      <c r="H56" s="6">
        <v>19420</v>
      </c>
      <c r="I56" s="37"/>
    </row>
    <row r="57" spans="3:9" ht="12.75">
      <c r="C57" s="1" t="s">
        <v>1916</v>
      </c>
      <c r="F57" s="6"/>
      <c r="G57" s="37">
        <f>SUM(F50:F56)</f>
        <v>5420770</v>
      </c>
      <c r="H57" s="6"/>
      <c r="I57" s="37">
        <f>SUM(H50:H56)</f>
        <v>733944</v>
      </c>
    </row>
    <row r="58" spans="1:8" ht="12.75">
      <c r="A58" s="8">
        <v>32</v>
      </c>
      <c r="C58" t="s">
        <v>1917</v>
      </c>
      <c r="F58" s="6">
        <v>5839</v>
      </c>
      <c r="H58" s="6">
        <v>195</v>
      </c>
    </row>
    <row r="59" spans="1:8" ht="12.75">
      <c r="A59" s="8">
        <v>33</v>
      </c>
      <c r="C59" t="s">
        <v>1918</v>
      </c>
      <c r="F59" s="6">
        <v>351446</v>
      </c>
      <c r="H59" s="6">
        <v>37874</v>
      </c>
    </row>
    <row r="60" spans="1:8" ht="12.75">
      <c r="A60" s="8">
        <v>34</v>
      </c>
      <c r="D60" t="s">
        <v>1919</v>
      </c>
      <c r="F60" s="6">
        <v>12297</v>
      </c>
      <c r="H60" s="6">
        <v>1549</v>
      </c>
    </row>
    <row r="61" spans="1:8" ht="12.75">
      <c r="A61" s="8">
        <v>35</v>
      </c>
      <c r="B61" s="4" t="s">
        <v>274</v>
      </c>
      <c r="C61" t="s">
        <v>1920</v>
      </c>
      <c r="F61" s="6">
        <v>718559</v>
      </c>
      <c r="H61" s="6">
        <v>662420</v>
      </c>
    </row>
    <row r="62" spans="2:8" ht="12.75">
      <c r="B62" s="4" t="s">
        <v>275</v>
      </c>
      <c r="D62" t="s">
        <v>1921</v>
      </c>
      <c r="F62" s="6">
        <v>49525</v>
      </c>
      <c r="H62" s="6">
        <v>15386</v>
      </c>
    </row>
    <row r="63" spans="2:8" ht="12.75">
      <c r="B63" s="4" t="s">
        <v>1912</v>
      </c>
      <c r="C63" t="s">
        <v>1922</v>
      </c>
      <c r="F63" s="6">
        <v>532917</v>
      </c>
      <c r="H63" s="6">
        <v>111871</v>
      </c>
    </row>
    <row r="64" spans="1:8" ht="12.75">
      <c r="A64" s="8">
        <v>36</v>
      </c>
      <c r="C64" t="s">
        <v>1571</v>
      </c>
      <c r="F64" s="6">
        <v>51293540</v>
      </c>
      <c r="H64" s="6">
        <v>3443811</v>
      </c>
    </row>
    <row r="65" spans="1:8" ht="12.75">
      <c r="A65" s="8">
        <v>37</v>
      </c>
      <c r="C65" t="s">
        <v>619</v>
      </c>
      <c r="F65" s="83">
        <v>0</v>
      </c>
      <c r="G65" s="14"/>
      <c r="H65" s="83">
        <v>0</v>
      </c>
    </row>
    <row r="66" spans="1:12" ht="12.75">
      <c r="A66" s="8">
        <v>38</v>
      </c>
      <c r="C66" t="s">
        <v>1590</v>
      </c>
      <c r="F66" s="6">
        <v>63693695</v>
      </c>
      <c r="G66" s="37"/>
      <c r="H66" s="131">
        <f>I66*4</f>
        <v>11992656</v>
      </c>
      <c r="I66" s="21">
        <v>2998164</v>
      </c>
      <c r="J66" s="22" t="s">
        <v>1547</v>
      </c>
      <c r="K66" s="132" t="s">
        <v>763</v>
      </c>
      <c r="L66" s="132"/>
    </row>
    <row r="67" spans="1:8" ht="12.75">
      <c r="A67" s="8">
        <v>39</v>
      </c>
      <c r="B67" s="4" t="s">
        <v>274</v>
      </c>
      <c r="C67" t="s">
        <v>620</v>
      </c>
      <c r="F67" s="6">
        <v>30407</v>
      </c>
      <c r="H67" s="6">
        <v>6257</v>
      </c>
    </row>
    <row r="68" spans="2:8" ht="12.75">
      <c r="B68" s="4" t="s">
        <v>275</v>
      </c>
      <c r="D68" t="s">
        <v>621</v>
      </c>
      <c r="F68" s="6">
        <v>102</v>
      </c>
      <c r="H68" s="6">
        <v>18</v>
      </c>
    </row>
    <row r="69" spans="1:8" ht="12.75">
      <c r="A69" s="8">
        <v>40</v>
      </c>
      <c r="C69" t="s">
        <v>622</v>
      </c>
      <c r="F69" s="6">
        <v>13509</v>
      </c>
      <c r="H69" s="6">
        <v>1843</v>
      </c>
    </row>
    <row r="70" spans="1:8" ht="12.75">
      <c r="A70" s="8">
        <v>41</v>
      </c>
      <c r="B70" s="4" t="s">
        <v>633</v>
      </c>
      <c r="C70" t="s">
        <v>623</v>
      </c>
      <c r="F70" s="6">
        <v>583</v>
      </c>
      <c r="H70" s="6">
        <v>268</v>
      </c>
    </row>
    <row r="71" spans="2:8" ht="12.75">
      <c r="B71" s="4" t="s">
        <v>634</v>
      </c>
      <c r="C71" t="s">
        <v>624</v>
      </c>
      <c r="F71" s="6">
        <v>276146</v>
      </c>
      <c r="H71" s="6">
        <v>641725</v>
      </c>
    </row>
    <row r="72" spans="2:8" ht="12.75">
      <c r="B72" s="4" t="s">
        <v>275</v>
      </c>
      <c r="C72" t="s">
        <v>625</v>
      </c>
      <c r="F72" s="6">
        <v>70</v>
      </c>
      <c r="H72" s="6">
        <v>24</v>
      </c>
    </row>
    <row r="73" spans="1:8" ht="12.75">
      <c r="A73" s="8">
        <v>42</v>
      </c>
      <c r="C73" t="s">
        <v>1530</v>
      </c>
      <c r="F73" s="6">
        <v>220556</v>
      </c>
      <c r="H73" s="6">
        <v>22828</v>
      </c>
    </row>
    <row r="74" spans="1:8" ht="12.75">
      <c r="A74" s="8">
        <v>43</v>
      </c>
      <c r="C74" t="s">
        <v>626</v>
      </c>
      <c r="F74" s="6">
        <v>72119</v>
      </c>
      <c r="H74" s="6">
        <v>12076</v>
      </c>
    </row>
    <row r="75" spans="1:8" ht="12.75">
      <c r="A75" s="8">
        <v>44</v>
      </c>
      <c r="C75" t="s">
        <v>627</v>
      </c>
      <c r="F75" s="6">
        <v>28622</v>
      </c>
      <c r="H75" s="6">
        <v>6577</v>
      </c>
    </row>
    <row r="76" spans="1:8" ht="12.75">
      <c r="A76" s="8">
        <v>45</v>
      </c>
      <c r="D76" t="s">
        <v>628</v>
      </c>
      <c r="F76" s="6">
        <v>343394</v>
      </c>
      <c r="H76" s="6">
        <v>17579</v>
      </c>
    </row>
    <row r="77" spans="1:8" ht="12.75">
      <c r="A77" s="8">
        <v>46</v>
      </c>
      <c r="C77" t="s">
        <v>1595</v>
      </c>
      <c r="F77" s="6">
        <v>882710</v>
      </c>
      <c r="H77" s="6">
        <v>154400</v>
      </c>
    </row>
    <row r="78" spans="1:8" ht="12.75">
      <c r="A78" s="8">
        <v>47</v>
      </c>
      <c r="D78" t="s">
        <v>629</v>
      </c>
      <c r="F78" s="6">
        <v>2740585</v>
      </c>
      <c r="H78" s="6">
        <v>35913</v>
      </c>
    </row>
    <row r="79" spans="1:8" ht="12.75">
      <c r="A79" s="8">
        <v>48</v>
      </c>
      <c r="C79" t="s">
        <v>630</v>
      </c>
      <c r="F79" s="6">
        <v>956857</v>
      </c>
      <c r="H79" s="6">
        <v>266038</v>
      </c>
    </row>
    <row r="80" spans="1:8" ht="12.75">
      <c r="A80" s="8">
        <v>49</v>
      </c>
      <c r="D80" t="s">
        <v>631</v>
      </c>
      <c r="F80" s="6">
        <v>58095</v>
      </c>
      <c r="H80" s="6">
        <v>9590</v>
      </c>
    </row>
    <row r="81" spans="1:8" ht="12.75">
      <c r="A81" s="8">
        <v>50</v>
      </c>
      <c r="B81" s="4" t="s">
        <v>274</v>
      </c>
      <c r="D81" t="s">
        <v>632</v>
      </c>
      <c r="F81" s="6">
        <v>105640</v>
      </c>
      <c r="H81" s="6">
        <v>48581</v>
      </c>
    </row>
    <row r="82" spans="2:8" ht="12.75">
      <c r="B82" s="4" t="s">
        <v>275</v>
      </c>
      <c r="E82" t="s">
        <v>789</v>
      </c>
      <c r="F82" s="6">
        <v>3488640</v>
      </c>
      <c r="H82" s="6">
        <v>2180475</v>
      </c>
    </row>
    <row r="83" spans="1:8" ht="12.75">
      <c r="A83" s="8">
        <v>51</v>
      </c>
      <c r="C83" t="s">
        <v>635</v>
      </c>
      <c r="F83" s="6">
        <v>40103</v>
      </c>
      <c r="H83" s="6">
        <v>5539</v>
      </c>
    </row>
    <row r="84" spans="1:8" ht="12.75">
      <c r="A84" s="8">
        <v>52</v>
      </c>
      <c r="B84" s="4" t="s">
        <v>274</v>
      </c>
      <c r="C84" t="s">
        <v>636</v>
      </c>
      <c r="F84" s="6">
        <v>9541885</v>
      </c>
      <c r="H84" s="6">
        <v>5059263</v>
      </c>
    </row>
    <row r="85" spans="2:8" ht="12.75">
      <c r="B85" s="4" t="s">
        <v>275</v>
      </c>
      <c r="D85" t="s">
        <v>637</v>
      </c>
      <c r="F85" s="83">
        <v>0</v>
      </c>
      <c r="G85" s="14"/>
      <c r="H85" s="83">
        <v>0</v>
      </c>
    </row>
    <row r="86" spans="1:8" ht="12.75">
      <c r="A86" s="8">
        <v>53</v>
      </c>
      <c r="B86" s="4" t="s">
        <v>274</v>
      </c>
      <c r="C86" t="s">
        <v>638</v>
      </c>
      <c r="F86" s="6">
        <v>16385443</v>
      </c>
      <c r="H86" s="6">
        <v>4029473</v>
      </c>
    </row>
    <row r="87" spans="2:8" ht="12.75">
      <c r="B87" s="4" t="s">
        <v>275</v>
      </c>
      <c r="D87" t="s">
        <v>639</v>
      </c>
      <c r="F87" s="6">
        <v>3092</v>
      </c>
      <c r="H87" s="6">
        <v>352</v>
      </c>
    </row>
    <row r="88" spans="3:9" ht="12.75">
      <c r="C88" s="1" t="s">
        <v>640</v>
      </c>
      <c r="F88" s="6"/>
      <c r="G88" s="37">
        <f>SUM(F84:F87)</f>
        <v>25930420</v>
      </c>
      <c r="H88" s="6"/>
      <c r="I88" s="37">
        <f>SUM(H84:H87)</f>
        <v>9089088</v>
      </c>
    </row>
    <row r="89" spans="1:8" ht="12.75">
      <c r="A89" s="8">
        <v>54</v>
      </c>
      <c r="B89" s="4" t="s">
        <v>633</v>
      </c>
      <c r="C89" t="s">
        <v>641</v>
      </c>
      <c r="F89" s="6">
        <v>324785</v>
      </c>
      <c r="H89" s="6">
        <v>102561</v>
      </c>
    </row>
    <row r="90" spans="1:8" ht="12.75">
      <c r="A90" s="45"/>
      <c r="B90" s="46"/>
      <c r="C90" s="50" t="s">
        <v>392</v>
      </c>
      <c r="D90" s="47"/>
      <c r="E90" s="47"/>
      <c r="F90" s="66"/>
      <c r="G90" s="48"/>
      <c r="H90" s="66"/>
    </row>
    <row r="91" spans="2:8" ht="12.75">
      <c r="B91" s="4" t="s">
        <v>634</v>
      </c>
      <c r="C91" t="s">
        <v>642</v>
      </c>
      <c r="F91" s="6">
        <v>330966</v>
      </c>
      <c r="G91" s="37"/>
      <c r="H91" s="67"/>
    </row>
    <row r="92" spans="2:8" ht="12.75">
      <c r="B92" s="4" t="s">
        <v>275</v>
      </c>
      <c r="C92" t="s">
        <v>643</v>
      </c>
      <c r="F92" s="6">
        <v>253233</v>
      </c>
      <c r="H92" s="6">
        <v>447137</v>
      </c>
    </row>
    <row r="93" spans="1:8" ht="12.75">
      <c r="A93" s="45"/>
      <c r="B93" s="49" t="s">
        <v>1912</v>
      </c>
      <c r="C93" s="50" t="s">
        <v>644</v>
      </c>
      <c r="D93" s="51"/>
      <c r="E93" s="51"/>
      <c r="F93" s="68"/>
      <c r="G93" s="52"/>
      <c r="H93" s="68"/>
    </row>
    <row r="94" spans="1:8" ht="12.75">
      <c r="A94" s="8">
        <v>55</v>
      </c>
      <c r="C94" t="s">
        <v>645</v>
      </c>
      <c r="F94" s="6">
        <v>3363610</v>
      </c>
      <c r="H94" s="6">
        <v>578510</v>
      </c>
    </row>
    <row r="95" spans="1:8" ht="12.75">
      <c r="A95" s="8">
        <v>56</v>
      </c>
      <c r="D95" t="s">
        <v>1574</v>
      </c>
      <c r="F95" s="6">
        <v>242811</v>
      </c>
      <c r="H95" s="6">
        <v>8475</v>
      </c>
    </row>
    <row r="96" spans="1:8" ht="12.75">
      <c r="A96" s="8">
        <v>57</v>
      </c>
      <c r="D96" t="s">
        <v>1575</v>
      </c>
      <c r="F96" s="6">
        <v>12820</v>
      </c>
      <c r="H96" s="6">
        <v>1439</v>
      </c>
    </row>
    <row r="97" spans="1:11" ht="12.75">
      <c r="A97" s="8">
        <v>58</v>
      </c>
      <c r="C97" t="s">
        <v>1576</v>
      </c>
      <c r="F97" s="6">
        <v>5736</v>
      </c>
      <c r="G97" s="37"/>
      <c r="H97" s="136">
        <f>I97/10</f>
        <v>214.7</v>
      </c>
      <c r="I97" s="21">
        <v>2147</v>
      </c>
      <c r="J97" s="22" t="s">
        <v>1548</v>
      </c>
      <c r="K97" s="132" t="s">
        <v>1097</v>
      </c>
    </row>
    <row r="98" spans="1:11" ht="12.75">
      <c r="A98" s="8">
        <v>59</v>
      </c>
      <c r="C98" t="s">
        <v>1577</v>
      </c>
      <c r="F98" s="6">
        <v>3594502</v>
      </c>
      <c r="G98" s="37"/>
      <c r="H98" s="136">
        <f>I98/15</f>
        <v>72467.26666666666</v>
      </c>
      <c r="I98" s="21">
        <v>1087009</v>
      </c>
      <c r="J98" s="22" t="s">
        <v>1548</v>
      </c>
      <c r="K98" s="132" t="s">
        <v>764</v>
      </c>
    </row>
    <row r="99" spans="1:8" ht="12.75">
      <c r="A99" s="8">
        <v>60</v>
      </c>
      <c r="C99" t="s">
        <v>646</v>
      </c>
      <c r="F99" s="6">
        <v>575066</v>
      </c>
      <c r="H99" s="6">
        <v>17394</v>
      </c>
    </row>
    <row r="100" spans="1:11" ht="12.75">
      <c r="A100" s="8">
        <v>61</v>
      </c>
      <c r="B100" s="4" t="s">
        <v>274</v>
      </c>
      <c r="C100" t="s">
        <v>647</v>
      </c>
      <c r="F100" s="6">
        <v>5492428</v>
      </c>
      <c r="G100" s="37"/>
      <c r="H100" s="137">
        <f>I100*8</f>
        <v>2762128</v>
      </c>
      <c r="I100" s="25">
        <v>345266</v>
      </c>
      <c r="J100" s="26" t="s">
        <v>1549</v>
      </c>
      <c r="K100" s="133" t="s">
        <v>765</v>
      </c>
    </row>
    <row r="101" spans="2:11" ht="12.75">
      <c r="B101" s="4" t="s">
        <v>275</v>
      </c>
      <c r="C101" t="s">
        <v>648</v>
      </c>
      <c r="F101" s="6">
        <v>25004</v>
      </c>
      <c r="G101" s="37"/>
      <c r="H101" s="137">
        <f>I101*8/1000</f>
        <v>954.76</v>
      </c>
      <c r="I101" s="25">
        <v>119345</v>
      </c>
      <c r="J101" s="26" t="s">
        <v>1550</v>
      </c>
      <c r="K101" s="133" t="s">
        <v>765</v>
      </c>
    </row>
    <row r="102" spans="1:8" ht="12.75">
      <c r="A102" s="8">
        <v>62</v>
      </c>
      <c r="C102" t="s">
        <v>649</v>
      </c>
      <c r="F102" s="6">
        <v>289949</v>
      </c>
      <c r="H102" s="6">
        <v>25277</v>
      </c>
    </row>
    <row r="103" spans="1:15" ht="12.75">
      <c r="A103" s="8">
        <v>63</v>
      </c>
      <c r="C103" t="s">
        <v>1531</v>
      </c>
      <c r="F103" s="83">
        <v>134897</v>
      </c>
      <c r="G103" s="14"/>
      <c r="H103" s="83">
        <v>8545</v>
      </c>
      <c r="I103" s="78"/>
      <c r="J103" s="79"/>
      <c r="L103" s="154"/>
      <c r="M103" s="79"/>
      <c r="N103" s="79"/>
      <c r="O103" s="80"/>
    </row>
    <row r="104" spans="1:12" ht="12.75">
      <c r="A104" s="8">
        <v>64</v>
      </c>
      <c r="D104" t="s">
        <v>1532</v>
      </c>
      <c r="E104" s="9"/>
      <c r="F104" s="83">
        <v>16753</v>
      </c>
      <c r="G104" s="38"/>
      <c r="H104" s="136">
        <f>I104*3/40</f>
        <v>1748.55</v>
      </c>
      <c r="I104" s="23">
        <v>23314</v>
      </c>
      <c r="J104" s="24" t="s">
        <v>214</v>
      </c>
      <c r="K104" s="134" t="s">
        <v>766</v>
      </c>
      <c r="L104" s="155"/>
    </row>
    <row r="105" spans="1:11" ht="12.75">
      <c r="A105" s="8">
        <v>65</v>
      </c>
      <c r="D105" t="s">
        <v>650</v>
      </c>
      <c r="F105" s="70">
        <v>19152</v>
      </c>
      <c r="G105" s="38"/>
      <c r="H105" s="136">
        <f>I105*3/40</f>
        <v>226.725</v>
      </c>
      <c r="I105" s="23">
        <v>3023</v>
      </c>
      <c r="J105" s="24" t="s">
        <v>214</v>
      </c>
      <c r="K105" s="134" t="s">
        <v>766</v>
      </c>
    </row>
    <row r="106" spans="1:11" ht="12.75">
      <c r="A106" s="8">
        <v>66</v>
      </c>
      <c r="C106" t="s">
        <v>651</v>
      </c>
      <c r="F106" s="83">
        <v>0</v>
      </c>
      <c r="G106" s="14"/>
      <c r="H106" s="83">
        <v>0</v>
      </c>
      <c r="K106" s="135"/>
    </row>
    <row r="107" spans="1:11" ht="12.75">
      <c r="A107" s="53"/>
      <c r="B107" s="54"/>
      <c r="C107" s="27"/>
      <c r="D107" s="27"/>
      <c r="E107" s="27"/>
      <c r="F107" s="67"/>
      <c r="G107" s="62"/>
      <c r="H107" s="67"/>
      <c r="K107" s="134"/>
    </row>
    <row r="108" spans="1:11" ht="12.75">
      <c r="A108" s="8">
        <v>67</v>
      </c>
      <c r="B108" s="4" t="s">
        <v>274</v>
      </c>
      <c r="C108" t="s">
        <v>652</v>
      </c>
      <c r="F108" s="6">
        <v>83227</v>
      </c>
      <c r="H108" s="6">
        <v>46066</v>
      </c>
      <c r="K108" s="135"/>
    </row>
    <row r="109" spans="2:11" ht="12.75">
      <c r="B109" s="4" t="s">
        <v>275</v>
      </c>
      <c r="E109" s="9" t="s">
        <v>249</v>
      </c>
      <c r="F109" s="6">
        <v>6513</v>
      </c>
      <c r="G109" s="37"/>
      <c r="H109" s="136">
        <f>I109*3/40</f>
        <v>2306.775</v>
      </c>
      <c r="I109" s="23">
        <v>30757</v>
      </c>
      <c r="J109" s="24" t="s">
        <v>214</v>
      </c>
      <c r="K109" s="134" t="s">
        <v>766</v>
      </c>
    </row>
    <row r="110" spans="1:8" ht="12.75">
      <c r="A110" s="8">
        <v>68</v>
      </c>
      <c r="C110" t="s">
        <v>653</v>
      </c>
      <c r="F110" s="6">
        <v>1278</v>
      </c>
      <c r="H110" s="6">
        <v>209</v>
      </c>
    </row>
    <row r="111" spans="1:8" ht="12.75">
      <c r="A111" s="53"/>
      <c r="B111" s="54"/>
      <c r="C111" s="27"/>
      <c r="D111" s="27"/>
      <c r="E111" s="27"/>
      <c r="F111" s="67"/>
      <c r="G111" s="62"/>
      <c r="H111" s="67"/>
    </row>
    <row r="112" spans="1:8" ht="12.75">
      <c r="A112" s="8">
        <v>69</v>
      </c>
      <c r="C112" t="s">
        <v>654</v>
      </c>
      <c r="F112" s="6">
        <v>16336</v>
      </c>
      <c r="H112" s="6">
        <v>2085</v>
      </c>
    </row>
    <row r="113" spans="1:8" ht="12.75">
      <c r="A113" s="8">
        <v>70</v>
      </c>
      <c r="B113" s="4" t="s">
        <v>274</v>
      </c>
      <c r="C113" t="s">
        <v>248</v>
      </c>
      <c r="F113" s="6">
        <v>180430</v>
      </c>
      <c r="H113" s="6">
        <v>64189</v>
      </c>
    </row>
    <row r="114" spans="2:8" ht="12.75">
      <c r="B114" s="4" t="s">
        <v>275</v>
      </c>
      <c r="C114" t="s">
        <v>1966</v>
      </c>
      <c r="F114" s="6">
        <v>18365</v>
      </c>
      <c r="H114" s="6">
        <v>2248</v>
      </c>
    </row>
    <row r="115" spans="2:8" ht="12.75">
      <c r="B115" s="4" t="s">
        <v>1912</v>
      </c>
      <c r="C115" t="s">
        <v>247</v>
      </c>
      <c r="F115" s="6">
        <v>322365</v>
      </c>
      <c r="H115" s="6">
        <v>187194</v>
      </c>
    </row>
    <row r="116" spans="2:10" ht="12.75">
      <c r="B116" s="4" t="s">
        <v>1923</v>
      </c>
      <c r="C116" t="s">
        <v>1967</v>
      </c>
      <c r="F116" s="6">
        <v>526510</v>
      </c>
      <c r="G116" s="37"/>
      <c r="H116" s="67"/>
      <c r="I116" s="37"/>
      <c r="J116" s="42"/>
    </row>
    <row r="117" spans="3:10" ht="12.75">
      <c r="C117" s="2" t="s">
        <v>1968</v>
      </c>
      <c r="F117" s="6"/>
      <c r="G117" s="39">
        <f>SUM(F10:F116)</f>
        <v>927517583</v>
      </c>
      <c r="H117" s="163"/>
      <c r="I117" s="39">
        <v>898064</v>
      </c>
      <c r="J117" s="43" t="s">
        <v>1551</v>
      </c>
    </row>
    <row r="118" spans="2:10" ht="12.75">
      <c r="B118" s="2" t="s">
        <v>394</v>
      </c>
      <c r="F118" s="6"/>
      <c r="G118" s="37"/>
      <c r="H118" s="6"/>
      <c r="I118" s="37"/>
      <c r="J118" s="42"/>
    </row>
    <row r="119" spans="1:10" ht="12.75">
      <c r="A119" s="8">
        <v>71</v>
      </c>
      <c r="B119" s="4" t="s">
        <v>274</v>
      </c>
      <c r="C119" t="s">
        <v>1969</v>
      </c>
      <c r="F119" s="6">
        <v>2354348</v>
      </c>
      <c r="H119" s="6">
        <v>4809068</v>
      </c>
      <c r="I119" s="37"/>
      <c r="J119" s="42"/>
    </row>
    <row r="120" spans="2:10" ht="12.75">
      <c r="B120" s="4" t="s">
        <v>275</v>
      </c>
      <c r="D120" t="s">
        <v>1970</v>
      </c>
      <c r="F120" s="6">
        <v>7941544</v>
      </c>
      <c r="H120" s="6">
        <v>34471640</v>
      </c>
      <c r="I120" s="37"/>
      <c r="J120" s="42"/>
    </row>
    <row r="121" spans="2:10" ht="12.75">
      <c r="B121" s="4" t="s">
        <v>1912</v>
      </c>
      <c r="D121" t="s">
        <v>1971</v>
      </c>
      <c r="F121" s="6">
        <v>1691446</v>
      </c>
      <c r="H121" s="6">
        <v>8068763</v>
      </c>
      <c r="I121" s="37"/>
      <c r="J121" s="42"/>
    </row>
    <row r="122" spans="2:10" ht="12.75">
      <c r="B122" s="4" t="s">
        <v>1923</v>
      </c>
      <c r="D122" t="s">
        <v>1972</v>
      </c>
      <c r="F122" s="6">
        <v>4834755</v>
      </c>
      <c r="H122" s="6">
        <v>25002599</v>
      </c>
      <c r="I122" s="37"/>
      <c r="J122" s="42"/>
    </row>
    <row r="123" spans="2:10" ht="12.75">
      <c r="B123" s="4" t="s">
        <v>1924</v>
      </c>
      <c r="C123" t="s">
        <v>1973</v>
      </c>
      <c r="F123" s="6">
        <v>5136934</v>
      </c>
      <c r="H123" s="6">
        <v>22313719</v>
      </c>
      <c r="I123" s="37"/>
      <c r="J123" s="42"/>
    </row>
    <row r="124" spans="2:10" ht="12.75">
      <c r="B124" s="4" t="s">
        <v>1555</v>
      </c>
      <c r="C124" t="s">
        <v>1974</v>
      </c>
      <c r="F124" s="6">
        <v>750</v>
      </c>
      <c r="H124" s="6">
        <v>11030</v>
      </c>
      <c r="I124" s="37"/>
      <c r="J124" s="42"/>
    </row>
    <row r="125" spans="2:10" ht="12.75">
      <c r="B125" s="4" t="s">
        <v>1979</v>
      </c>
      <c r="C125" t="s">
        <v>1975</v>
      </c>
      <c r="F125" s="6">
        <v>8562392</v>
      </c>
      <c r="H125" s="6">
        <v>23654995</v>
      </c>
      <c r="I125" s="37"/>
      <c r="J125" s="42"/>
    </row>
    <row r="126" spans="1:10" ht="12.75">
      <c r="A126" s="45"/>
      <c r="B126" s="46"/>
      <c r="C126" s="50" t="s">
        <v>393</v>
      </c>
      <c r="D126" s="47"/>
      <c r="E126" s="47"/>
      <c r="F126" s="66"/>
      <c r="G126" s="48"/>
      <c r="H126" s="66"/>
      <c r="I126" s="37"/>
      <c r="J126" s="42"/>
    </row>
    <row r="127" spans="2:10" ht="12.75">
      <c r="B127" s="4" t="s">
        <v>1980</v>
      </c>
      <c r="C127" t="s">
        <v>1976</v>
      </c>
      <c r="F127" s="6">
        <v>84119844</v>
      </c>
      <c r="H127" s="6">
        <v>195772404</v>
      </c>
      <c r="I127" s="37"/>
      <c r="J127" s="42"/>
    </row>
    <row r="128" spans="2:12" ht="12.75">
      <c r="B128" s="161" t="s">
        <v>1981</v>
      </c>
      <c r="C128" s="162" t="s">
        <v>1989</v>
      </c>
      <c r="D128" s="162"/>
      <c r="E128" s="162"/>
      <c r="F128" s="148">
        <v>8776722</v>
      </c>
      <c r="G128" s="149"/>
      <c r="H128" s="148">
        <v>42866258</v>
      </c>
      <c r="I128" s="37"/>
      <c r="J128" s="138"/>
      <c r="L128" s="155"/>
    </row>
    <row r="129" spans="2:12" ht="12.75">
      <c r="B129" s="146" t="s">
        <v>1982</v>
      </c>
      <c r="C129" s="147" t="s">
        <v>1977</v>
      </c>
      <c r="D129" s="147"/>
      <c r="E129" s="147"/>
      <c r="F129" s="148">
        <v>18236</v>
      </c>
      <c r="G129" s="149"/>
      <c r="H129" s="148">
        <v>58138</v>
      </c>
      <c r="I129" s="37"/>
      <c r="J129" s="42"/>
      <c r="L129" s="155"/>
    </row>
    <row r="130" spans="2:10" ht="12.75">
      <c r="B130" s="4" t="s">
        <v>1983</v>
      </c>
      <c r="C130" t="s">
        <v>1978</v>
      </c>
      <c r="F130" s="6">
        <v>376990</v>
      </c>
      <c r="H130" s="6">
        <v>829918</v>
      </c>
      <c r="I130" s="37"/>
      <c r="J130" s="42"/>
    </row>
    <row r="131" spans="2:10" ht="12.75">
      <c r="B131" s="4" t="s">
        <v>1984</v>
      </c>
      <c r="C131" s="33" t="s">
        <v>858</v>
      </c>
      <c r="F131" s="6">
        <v>6775494</v>
      </c>
      <c r="H131" s="6">
        <v>36338417</v>
      </c>
      <c r="I131" s="37"/>
      <c r="J131" s="42"/>
    </row>
    <row r="132" spans="1:10" ht="12.75">
      <c r="A132" s="8">
        <v>72</v>
      </c>
      <c r="B132" s="4" t="s">
        <v>274</v>
      </c>
      <c r="C132" t="s">
        <v>1501</v>
      </c>
      <c r="F132" s="6">
        <v>43388</v>
      </c>
      <c r="H132" s="6">
        <v>255998</v>
      </c>
      <c r="I132" s="37"/>
      <c r="J132" s="42"/>
    </row>
    <row r="133" spans="2:10" ht="12.75">
      <c r="B133" s="4" t="s">
        <v>275</v>
      </c>
      <c r="D133" t="s">
        <v>1970</v>
      </c>
      <c r="F133" s="6">
        <v>178042</v>
      </c>
      <c r="H133" s="6">
        <v>1481692</v>
      </c>
      <c r="I133" s="37"/>
      <c r="J133" s="42"/>
    </row>
    <row r="134" spans="2:10" ht="12.75">
      <c r="B134" s="4" t="s">
        <v>1912</v>
      </c>
      <c r="D134" t="s">
        <v>1971</v>
      </c>
      <c r="F134" s="6">
        <v>372034</v>
      </c>
      <c r="H134" s="6">
        <v>2752491</v>
      </c>
      <c r="I134" s="37"/>
      <c r="J134" s="42"/>
    </row>
    <row r="135" spans="2:10" ht="12.75">
      <c r="B135" s="4" t="s">
        <v>1507</v>
      </c>
      <c r="D135" t="s">
        <v>1502</v>
      </c>
      <c r="F135" s="6">
        <v>42943</v>
      </c>
      <c r="H135" s="6">
        <v>393318</v>
      </c>
      <c r="I135" s="37"/>
      <c r="J135" s="42"/>
    </row>
    <row r="136" spans="2:10" ht="12.75">
      <c r="B136" s="4" t="s">
        <v>1508</v>
      </c>
      <c r="D136" t="s">
        <v>1972</v>
      </c>
      <c r="F136" s="6">
        <v>1231789</v>
      </c>
      <c r="H136" s="6">
        <v>10960766</v>
      </c>
      <c r="I136" s="37"/>
      <c r="J136" s="42"/>
    </row>
    <row r="137" spans="2:10" ht="12.75">
      <c r="B137" s="4" t="s">
        <v>1924</v>
      </c>
      <c r="C137" t="s">
        <v>1503</v>
      </c>
      <c r="F137" s="6">
        <v>22579</v>
      </c>
      <c r="H137" s="6">
        <v>110093</v>
      </c>
      <c r="I137" s="37"/>
      <c r="J137" s="42"/>
    </row>
    <row r="138" spans="1:10" ht="12.75">
      <c r="A138" s="8">
        <v>73</v>
      </c>
      <c r="C138" t="s">
        <v>237</v>
      </c>
      <c r="F138" s="6">
        <v>1450</v>
      </c>
      <c r="H138" s="6">
        <v>294</v>
      </c>
      <c r="I138" s="37"/>
      <c r="J138" s="42"/>
    </row>
    <row r="139" spans="1:10" ht="12.75">
      <c r="A139" s="8">
        <v>74</v>
      </c>
      <c r="C139" t="s">
        <v>1504</v>
      </c>
      <c r="F139" s="6">
        <v>367867</v>
      </c>
      <c r="H139" s="6">
        <v>194116</v>
      </c>
      <c r="I139" s="37"/>
      <c r="J139" s="42"/>
    </row>
    <row r="140" spans="1:10" ht="12.75">
      <c r="A140" s="8">
        <v>75</v>
      </c>
      <c r="D140" t="s">
        <v>1505</v>
      </c>
      <c r="F140" s="6">
        <v>122893</v>
      </c>
      <c r="H140" s="6">
        <v>68512</v>
      </c>
      <c r="I140" s="37"/>
      <c r="J140" s="42"/>
    </row>
    <row r="141" spans="1:10" ht="12.75">
      <c r="A141" s="8">
        <v>76</v>
      </c>
      <c r="B141" s="4" t="s">
        <v>274</v>
      </c>
      <c r="C141" t="s">
        <v>1506</v>
      </c>
      <c r="F141" s="6">
        <v>2846557</v>
      </c>
      <c r="H141" s="6">
        <v>3705420</v>
      </c>
      <c r="I141" s="37"/>
      <c r="J141" s="42"/>
    </row>
    <row r="142" spans="2:10" ht="12.75">
      <c r="B142" s="4" t="s">
        <v>275</v>
      </c>
      <c r="C142" t="s">
        <v>1509</v>
      </c>
      <c r="F142" s="6">
        <v>2385599</v>
      </c>
      <c r="H142" s="6">
        <v>2878082</v>
      </c>
      <c r="I142" s="37"/>
      <c r="J142" s="42"/>
    </row>
    <row r="143" spans="3:10" ht="12.75">
      <c r="C143" s="1" t="s">
        <v>1510</v>
      </c>
      <c r="F143" s="6"/>
      <c r="G143" s="37">
        <f>SUM(F119:F142)</f>
        <v>138204596</v>
      </c>
      <c r="H143" s="6"/>
      <c r="I143" s="37">
        <f>SUM(H119:H142)</f>
        <v>416997731</v>
      </c>
      <c r="J143" s="42"/>
    </row>
    <row r="144" spans="1:10" ht="12.75">
      <c r="A144" s="8">
        <v>77</v>
      </c>
      <c r="C144" t="s">
        <v>227</v>
      </c>
      <c r="F144" s="6">
        <v>19790433</v>
      </c>
      <c r="H144" s="6">
        <v>8967136</v>
      </c>
      <c r="I144" s="37"/>
      <c r="J144" s="42"/>
    </row>
    <row r="145" spans="1:10" ht="12.75">
      <c r="A145" s="8">
        <v>78</v>
      </c>
      <c r="D145" t="s">
        <v>228</v>
      </c>
      <c r="F145" s="6">
        <v>1170862</v>
      </c>
      <c r="H145" s="6">
        <v>1291833</v>
      </c>
      <c r="I145" s="37"/>
      <c r="J145" s="42"/>
    </row>
    <row r="146" spans="1:10" ht="12.75">
      <c r="A146" s="8">
        <v>79</v>
      </c>
      <c r="D146" t="s">
        <v>1511</v>
      </c>
      <c r="F146" s="6">
        <v>954342</v>
      </c>
      <c r="H146" s="6">
        <v>946646</v>
      </c>
      <c r="I146" s="37"/>
      <c r="J146" s="42"/>
    </row>
    <row r="147" spans="1:10" ht="12.75">
      <c r="A147" s="8">
        <v>80</v>
      </c>
      <c r="D147" t="s">
        <v>1512</v>
      </c>
      <c r="F147" s="6">
        <v>2912643</v>
      </c>
      <c r="H147" s="6">
        <v>1410013</v>
      </c>
      <c r="I147" s="37"/>
      <c r="J147" s="42"/>
    </row>
    <row r="148" spans="1:10" ht="12.75">
      <c r="A148" s="45"/>
      <c r="B148" s="46"/>
      <c r="C148" s="47"/>
      <c r="D148" s="50" t="s">
        <v>395</v>
      </c>
      <c r="E148" s="47"/>
      <c r="F148" s="66"/>
      <c r="G148" s="48"/>
      <c r="H148" s="66"/>
      <c r="I148" s="37"/>
      <c r="J148" s="42"/>
    </row>
    <row r="149" spans="1:10" ht="12.75">
      <c r="A149" s="45"/>
      <c r="B149" s="46"/>
      <c r="C149" s="47"/>
      <c r="D149" s="47"/>
      <c r="E149" s="47"/>
      <c r="F149" s="66"/>
      <c r="G149" s="48"/>
      <c r="H149" s="66"/>
      <c r="I149" s="37"/>
      <c r="J149" s="42"/>
    </row>
    <row r="150" spans="1:10" ht="12.75">
      <c r="A150" s="8">
        <v>81</v>
      </c>
      <c r="B150" s="4" t="s">
        <v>274</v>
      </c>
      <c r="C150" t="s">
        <v>1513</v>
      </c>
      <c r="F150" s="6">
        <v>4970357</v>
      </c>
      <c r="H150" s="6">
        <v>566521</v>
      </c>
      <c r="I150" s="37"/>
      <c r="J150" s="42"/>
    </row>
    <row r="151" spans="2:10" ht="12.75">
      <c r="B151" s="4" t="s">
        <v>275</v>
      </c>
      <c r="D151" t="s">
        <v>1514</v>
      </c>
      <c r="F151" s="6">
        <v>69197</v>
      </c>
      <c r="H151" s="6">
        <v>12110</v>
      </c>
      <c r="I151" s="37"/>
      <c r="J151" s="42"/>
    </row>
    <row r="152" spans="2:10" ht="12.75">
      <c r="B152" s="4" t="s">
        <v>1912</v>
      </c>
      <c r="D152" t="s">
        <v>1515</v>
      </c>
      <c r="F152" s="6">
        <v>2083577</v>
      </c>
      <c r="H152" s="6">
        <v>2086783</v>
      </c>
      <c r="I152" s="37"/>
      <c r="J152" s="42"/>
    </row>
    <row r="153" spans="2:10" ht="12.75">
      <c r="B153" s="4" t="s">
        <v>1923</v>
      </c>
      <c r="D153" t="s">
        <v>1516</v>
      </c>
      <c r="F153" s="6">
        <v>825176</v>
      </c>
      <c r="H153" s="6">
        <v>1049785</v>
      </c>
      <c r="I153" s="37"/>
      <c r="J153" s="42"/>
    </row>
    <row r="154" spans="2:10" ht="12.75">
      <c r="B154" s="4" t="s">
        <v>1924</v>
      </c>
      <c r="D154" t="s">
        <v>1517</v>
      </c>
      <c r="F154" s="6">
        <v>3176410</v>
      </c>
      <c r="H154" s="6">
        <v>1392402</v>
      </c>
      <c r="I154" s="37"/>
      <c r="J154" s="42"/>
    </row>
    <row r="155" spans="1:10" ht="12.75">
      <c r="A155" s="45"/>
      <c r="B155" s="46"/>
      <c r="C155" s="50" t="s">
        <v>279</v>
      </c>
      <c r="D155" s="47"/>
      <c r="E155" s="47"/>
      <c r="F155" s="66"/>
      <c r="G155" s="48"/>
      <c r="H155" s="66"/>
      <c r="I155" s="37"/>
      <c r="J155" s="42"/>
    </row>
    <row r="156" spans="1:10" ht="12.75">
      <c r="A156" s="8">
        <v>82</v>
      </c>
      <c r="B156" s="4" t="s">
        <v>274</v>
      </c>
      <c r="C156" t="s">
        <v>712</v>
      </c>
      <c r="F156" s="6">
        <v>528997</v>
      </c>
      <c r="H156" s="6">
        <v>179161</v>
      </c>
      <c r="I156" s="37"/>
      <c r="J156" s="42"/>
    </row>
    <row r="157" spans="2:10" ht="12.75">
      <c r="B157" s="4" t="s">
        <v>275</v>
      </c>
      <c r="D157" t="s">
        <v>1518</v>
      </c>
      <c r="F157" s="6">
        <v>277104</v>
      </c>
      <c r="H157" s="6">
        <v>177680</v>
      </c>
      <c r="I157" s="37"/>
      <c r="J157" s="42"/>
    </row>
    <row r="158" spans="3:10" ht="12.75">
      <c r="C158" s="1" t="s">
        <v>1519</v>
      </c>
      <c r="F158" s="6"/>
      <c r="G158" s="37">
        <f>SUM(F144:F157)</f>
        <v>36759098</v>
      </c>
      <c r="H158" s="6"/>
      <c r="I158" s="37">
        <f>SUM(H144:H157)</f>
        <v>18080070</v>
      </c>
      <c r="J158" s="42"/>
    </row>
    <row r="159" spans="1:10" ht="12.75">
      <c r="A159" s="8">
        <v>83</v>
      </c>
      <c r="B159" s="4" t="s">
        <v>274</v>
      </c>
      <c r="C159" t="s">
        <v>1520</v>
      </c>
      <c r="F159" s="6">
        <v>14129719</v>
      </c>
      <c r="H159" s="6">
        <v>12833660</v>
      </c>
      <c r="I159" s="37"/>
      <c r="J159" s="42"/>
    </row>
    <row r="160" spans="2:10" ht="12.75">
      <c r="B160" s="4" t="s">
        <v>275</v>
      </c>
      <c r="D160" t="s">
        <v>1521</v>
      </c>
      <c r="F160" s="6">
        <v>1970071</v>
      </c>
      <c r="H160" s="6">
        <v>2945436</v>
      </c>
      <c r="I160" s="37"/>
      <c r="J160" s="42"/>
    </row>
    <row r="161" spans="2:10" ht="12.75">
      <c r="B161" s="4" t="s">
        <v>1912</v>
      </c>
      <c r="D161" t="s">
        <v>1522</v>
      </c>
      <c r="F161" s="6">
        <v>8514322</v>
      </c>
      <c r="H161" s="6">
        <v>9701101</v>
      </c>
      <c r="I161" s="37"/>
      <c r="J161" s="42"/>
    </row>
    <row r="162" spans="2:10" ht="12.75">
      <c r="B162" s="4" t="s">
        <v>1923</v>
      </c>
      <c r="D162" t="s">
        <v>1523</v>
      </c>
      <c r="F162" s="6">
        <v>1000747</v>
      </c>
      <c r="H162" s="6">
        <v>1796073</v>
      </c>
      <c r="I162" s="37"/>
      <c r="J162" s="42"/>
    </row>
    <row r="163" spans="1:10" ht="12.75">
      <c r="A163" s="45"/>
      <c r="B163" s="46"/>
      <c r="C163" s="47"/>
      <c r="D163" s="50" t="s">
        <v>396</v>
      </c>
      <c r="E163" s="47"/>
      <c r="F163" s="66"/>
      <c r="G163" s="48"/>
      <c r="H163" s="66"/>
      <c r="I163" s="37"/>
      <c r="J163" s="42"/>
    </row>
    <row r="164" spans="2:10" ht="12.75">
      <c r="B164" s="4" t="s">
        <v>1924</v>
      </c>
      <c r="D164" t="s">
        <v>1518</v>
      </c>
      <c r="F164" s="6">
        <v>5947408</v>
      </c>
      <c r="H164" s="6">
        <v>7867992</v>
      </c>
      <c r="I164" s="37"/>
      <c r="J164" s="42"/>
    </row>
    <row r="165" spans="3:10" ht="12.75">
      <c r="C165" s="1" t="s">
        <v>1524</v>
      </c>
      <c r="F165" s="6"/>
      <c r="G165" s="37">
        <f>SUM(F159:F164)</f>
        <v>31562267</v>
      </c>
      <c r="H165" s="6"/>
      <c r="I165" s="37">
        <f>SUM(H159:H164)</f>
        <v>35144262</v>
      </c>
      <c r="J165" s="42"/>
    </row>
    <row r="166" spans="1:10" ht="12.75">
      <c r="A166" s="8">
        <v>84</v>
      </c>
      <c r="C166" t="s">
        <v>240</v>
      </c>
      <c r="F166" s="6">
        <v>222523</v>
      </c>
      <c r="H166" s="6">
        <v>484894</v>
      </c>
      <c r="I166" s="37"/>
      <c r="J166" s="42"/>
    </row>
    <row r="167" spans="1:10" ht="12.75">
      <c r="A167" s="8">
        <v>85</v>
      </c>
      <c r="C167" t="s">
        <v>239</v>
      </c>
      <c r="F167" s="6">
        <v>44486</v>
      </c>
      <c r="H167" s="6">
        <v>228275</v>
      </c>
      <c r="I167" s="37"/>
      <c r="J167" s="42"/>
    </row>
    <row r="168" spans="1:10" ht="12.75">
      <c r="A168" s="8">
        <v>86</v>
      </c>
      <c r="B168" s="4" t="s">
        <v>274</v>
      </c>
      <c r="C168" t="s">
        <v>1525</v>
      </c>
      <c r="F168" s="6">
        <v>879701</v>
      </c>
      <c r="H168" s="6">
        <v>809973</v>
      </c>
      <c r="I168" s="37"/>
      <c r="J168" s="42"/>
    </row>
    <row r="169" spans="2:10" ht="12.75">
      <c r="B169" s="4" t="s">
        <v>275</v>
      </c>
      <c r="C169" t="s">
        <v>279</v>
      </c>
      <c r="F169" s="6">
        <v>24156</v>
      </c>
      <c r="H169" s="6">
        <v>4441</v>
      </c>
      <c r="I169" s="37"/>
      <c r="J169" s="42"/>
    </row>
    <row r="170" spans="2:10" ht="12.75">
      <c r="B170" s="4" t="s">
        <v>1912</v>
      </c>
      <c r="C170" t="s">
        <v>280</v>
      </c>
      <c r="F170" s="6">
        <v>500385</v>
      </c>
      <c r="H170" s="6">
        <v>59744</v>
      </c>
      <c r="I170" s="37"/>
      <c r="J170" s="42"/>
    </row>
    <row r="171" spans="1:10" ht="12.75">
      <c r="A171" s="8">
        <v>87</v>
      </c>
      <c r="C171" t="s">
        <v>281</v>
      </c>
      <c r="F171" s="6">
        <v>93479</v>
      </c>
      <c r="H171" s="6">
        <v>53774</v>
      </c>
      <c r="I171" s="37"/>
      <c r="J171" s="42"/>
    </row>
    <row r="172" spans="1:10" ht="12.75">
      <c r="A172" s="8">
        <v>88</v>
      </c>
      <c r="C172" t="s">
        <v>282</v>
      </c>
      <c r="F172" s="6">
        <v>27228</v>
      </c>
      <c r="H172" s="6">
        <v>3491</v>
      </c>
      <c r="I172" s="37"/>
      <c r="J172" s="42"/>
    </row>
    <row r="173" spans="1:10" ht="12.75">
      <c r="A173" s="8">
        <v>89</v>
      </c>
      <c r="C173" t="s">
        <v>216</v>
      </c>
      <c r="F173" s="6">
        <v>67151264</v>
      </c>
      <c r="H173" s="6">
        <v>13272330</v>
      </c>
      <c r="I173" s="37"/>
      <c r="J173" s="42"/>
    </row>
    <row r="174" spans="1:10" ht="12.75">
      <c r="A174" s="8">
        <v>90</v>
      </c>
      <c r="C174" t="s">
        <v>1925</v>
      </c>
      <c r="F174" s="6">
        <v>6756336</v>
      </c>
      <c r="H174" s="6">
        <v>2264243</v>
      </c>
      <c r="I174" s="37"/>
      <c r="J174" s="42"/>
    </row>
    <row r="175" spans="1:10" ht="12.75">
      <c r="A175" s="53"/>
      <c r="B175" s="54"/>
      <c r="C175" s="27"/>
      <c r="D175" s="27"/>
      <c r="E175" s="27"/>
      <c r="F175" s="67"/>
      <c r="G175" s="40"/>
      <c r="H175" s="67"/>
      <c r="I175" s="37"/>
      <c r="J175" s="42"/>
    </row>
    <row r="176" spans="1:10" ht="12.75">
      <c r="A176" s="8">
        <v>91</v>
      </c>
      <c r="C176" t="s">
        <v>217</v>
      </c>
      <c r="F176" s="6">
        <v>9727747</v>
      </c>
      <c r="H176" s="6">
        <v>2217306</v>
      </c>
      <c r="I176" s="37"/>
      <c r="J176" s="42"/>
    </row>
    <row r="177" spans="1:10" ht="12.75">
      <c r="A177" s="8">
        <v>92</v>
      </c>
      <c r="C177" t="s">
        <v>218</v>
      </c>
      <c r="F177" s="6">
        <v>1811626</v>
      </c>
      <c r="H177" s="6">
        <v>731057</v>
      </c>
      <c r="I177" s="37"/>
      <c r="J177" s="42"/>
    </row>
    <row r="178" spans="1:10" ht="12.75">
      <c r="A178" s="8">
        <v>93</v>
      </c>
      <c r="C178" t="s">
        <v>1926</v>
      </c>
      <c r="F178" s="6">
        <v>7154794</v>
      </c>
      <c r="H178" s="6">
        <v>552193</v>
      </c>
      <c r="I178" s="37"/>
      <c r="J178" s="42"/>
    </row>
    <row r="179" spans="1:10" ht="12.75">
      <c r="A179" s="8">
        <v>94</v>
      </c>
      <c r="D179" t="s">
        <v>1927</v>
      </c>
      <c r="F179" s="6">
        <v>1409345</v>
      </c>
      <c r="H179" s="6">
        <v>85561</v>
      </c>
      <c r="I179" s="37"/>
      <c r="J179" s="42"/>
    </row>
    <row r="180" spans="1:10" ht="12.75">
      <c r="A180" s="8">
        <v>95</v>
      </c>
      <c r="D180" t="s">
        <v>1928</v>
      </c>
      <c r="F180" s="6">
        <v>93850</v>
      </c>
      <c r="H180" s="6">
        <v>2140</v>
      </c>
      <c r="I180" s="37"/>
      <c r="J180" s="42"/>
    </row>
    <row r="181" spans="1:10" ht="12.75">
      <c r="A181" s="8">
        <v>96</v>
      </c>
      <c r="D181" t="s">
        <v>538</v>
      </c>
      <c r="F181" s="6">
        <v>20399</v>
      </c>
      <c r="H181" s="6">
        <v>617</v>
      </c>
      <c r="I181" s="37"/>
      <c r="J181" s="42"/>
    </row>
    <row r="182" spans="1:10" ht="12.75">
      <c r="A182" s="8">
        <v>97</v>
      </c>
      <c r="D182" t="s">
        <v>1929</v>
      </c>
      <c r="F182" s="6">
        <v>48415</v>
      </c>
      <c r="H182" s="6">
        <v>13</v>
      </c>
      <c r="I182" s="37"/>
      <c r="J182" s="42"/>
    </row>
    <row r="183" spans="1:10" ht="12.75">
      <c r="A183" s="8">
        <v>98</v>
      </c>
      <c r="D183" t="s">
        <v>1518</v>
      </c>
      <c r="F183" s="6">
        <v>6353392</v>
      </c>
      <c r="H183" s="6">
        <v>90820</v>
      </c>
      <c r="I183" s="37"/>
      <c r="J183" s="42"/>
    </row>
    <row r="184" spans="3:10" ht="12.75">
      <c r="C184" s="1" t="s">
        <v>1930</v>
      </c>
      <c r="F184" s="6"/>
      <c r="G184" s="37">
        <f>SUM(F178:F183)</f>
        <v>15080195</v>
      </c>
      <c r="H184" s="70"/>
      <c r="I184" s="37">
        <f>SUM(H178:H183)</f>
        <v>731344</v>
      </c>
      <c r="J184" s="42"/>
    </row>
    <row r="185" spans="1:10" ht="12.75">
      <c r="A185" s="8">
        <v>99</v>
      </c>
      <c r="C185" t="s">
        <v>1931</v>
      </c>
      <c r="F185" s="6">
        <v>3569139</v>
      </c>
      <c r="H185" s="6">
        <v>509680</v>
      </c>
      <c r="I185" s="37"/>
      <c r="J185" s="42"/>
    </row>
    <row r="186" spans="1:10" ht="12.75">
      <c r="A186" s="8">
        <v>100</v>
      </c>
      <c r="D186" t="s">
        <v>1932</v>
      </c>
      <c r="F186" s="6">
        <v>13298993</v>
      </c>
      <c r="H186" s="6">
        <v>733135</v>
      </c>
      <c r="I186" s="37"/>
      <c r="J186" s="42"/>
    </row>
    <row r="187" spans="1:10" ht="12.75">
      <c r="A187" s="8">
        <v>101</v>
      </c>
      <c r="C187" t="s">
        <v>466</v>
      </c>
      <c r="F187" s="6">
        <v>15843</v>
      </c>
      <c r="H187" s="6">
        <v>7738</v>
      </c>
      <c r="I187" s="37"/>
      <c r="J187" s="42"/>
    </row>
    <row r="188" spans="1:10" ht="12.75">
      <c r="A188" s="8">
        <v>102</v>
      </c>
      <c r="C188" t="s">
        <v>215</v>
      </c>
      <c r="F188" s="6">
        <v>650165</v>
      </c>
      <c r="H188" s="6">
        <v>21286</v>
      </c>
      <c r="I188" s="37"/>
      <c r="J188" s="42"/>
    </row>
    <row r="189" spans="1:10" ht="12.75">
      <c r="A189" s="8">
        <v>103</v>
      </c>
      <c r="B189" s="4" t="s">
        <v>274</v>
      </c>
      <c r="C189" t="s">
        <v>467</v>
      </c>
      <c r="F189" s="6">
        <v>21000</v>
      </c>
      <c r="H189" s="6">
        <v>213</v>
      </c>
      <c r="I189" s="37"/>
      <c r="J189" s="42"/>
    </row>
    <row r="190" spans="2:10" ht="12.75">
      <c r="B190" s="4" t="s">
        <v>275</v>
      </c>
      <c r="D190" t="s">
        <v>2097</v>
      </c>
      <c r="F190" s="6">
        <v>382484</v>
      </c>
      <c r="H190" s="6">
        <v>15585</v>
      </c>
      <c r="I190" s="37"/>
      <c r="J190" s="42"/>
    </row>
    <row r="191" spans="3:10" ht="12.75">
      <c r="C191" s="1" t="s">
        <v>2098</v>
      </c>
      <c r="F191" s="6"/>
      <c r="G191" s="37">
        <f>SUM(F185:F190)</f>
        <v>17937624</v>
      </c>
      <c r="H191" s="6"/>
      <c r="I191" s="37">
        <f>SUM(H185:H190)</f>
        <v>1287637</v>
      </c>
      <c r="J191" s="42"/>
    </row>
    <row r="192" spans="1:10" ht="12.75">
      <c r="A192" s="8">
        <v>104</v>
      </c>
      <c r="C192" t="s">
        <v>2099</v>
      </c>
      <c r="F192" s="6">
        <v>24207</v>
      </c>
      <c r="H192" s="6">
        <v>34861</v>
      </c>
      <c r="I192" s="37"/>
      <c r="J192" s="42"/>
    </row>
    <row r="193" spans="1:10" ht="12.75">
      <c r="A193" s="55"/>
      <c r="B193" s="56" t="s">
        <v>275</v>
      </c>
      <c r="C193" s="51"/>
      <c r="D193" s="51" t="s">
        <v>539</v>
      </c>
      <c r="E193" s="51"/>
      <c r="F193" s="68"/>
      <c r="G193" s="63"/>
      <c r="H193" s="68"/>
      <c r="I193" s="37"/>
      <c r="J193" s="42"/>
    </row>
    <row r="194" spans="1:10" ht="12.75">
      <c r="A194" s="8">
        <v>105</v>
      </c>
      <c r="C194" t="s">
        <v>2100</v>
      </c>
      <c r="F194" s="6">
        <v>175500</v>
      </c>
      <c r="H194" s="6">
        <v>227548</v>
      </c>
      <c r="I194" s="37"/>
      <c r="J194" s="42"/>
    </row>
    <row r="195" spans="1:10" ht="12.75">
      <c r="A195" s="8">
        <v>106</v>
      </c>
      <c r="C195" t="s">
        <v>2101</v>
      </c>
      <c r="F195" s="6">
        <v>1655662</v>
      </c>
      <c r="H195" s="6">
        <v>2682252</v>
      </c>
      <c r="I195" s="37"/>
      <c r="J195" s="42"/>
    </row>
    <row r="196" spans="3:10" ht="12.75">
      <c r="C196" s="1" t="s">
        <v>2102</v>
      </c>
      <c r="F196" s="6"/>
      <c r="G196" s="37">
        <f>SUM(F192:F195)</f>
        <v>1855369</v>
      </c>
      <c r="H196" s="6"/>
      <c r="I196" s="37">
        <f>SUM(H192:H195)</f>
        <v>2944661</v>
      </c>
      <c r="J196" s="42"/>
    </row>
    <row r="197" spans="1:10" ht="12.75">
      <c r="A197" s="8">
        <v>107</v>
      </c>
      <c r="B197" s="4" t="s">
        <v>274</v>
      </c>
      <c r="C197" t="s">
        <v>2103</v>
      </c>
      <c r="F197" s="6">
        <v>18978</v>
      </c>
      <c r="H197" s="6">
        <v>60970</v>
      </c>
      <c r="I197" s="37"/>
      <c r="J197" s="42"/>
    </row>
    <row r="198" spans="2:10" ht="12.75">
      <c r="B198" s="4" t="s">
        <v>275</v>
      </c>
      <c r="C198" t="s">
        <v>2104</v>
      </c>
      <c r="F198" s="6">
        <v>9521</v>
      </c>
      <c r="H198" s="6">
        <v>77139</v>
      </c>
      <c r="I198" s="37"/>
      <c r="J198" s="42"/>
    </row>
    <row r="199" spans="1:10" ht="12.75">
      <c r="A199" s="44">
        <v>108</v>
      </c>
      <c r="C199" t="s">
        <v>859</v>
      </c>
      <c r="F199" s="6">
        <v>258234</v>
      </c>
      <c r="H199" s="6">
        <v>343111</v>
      </c>
      <c r="I199" s="37"/>
      <c r="J199" s="42"/>
    </row>
    <row r="200" spans="1:10" ht="12.75">
      <c r="A200" s="8">
        <v>109</v>
      </c>
      <c r="C200" t="s">
        <v>245</v>
      </c>
      <c r="F200" s="6">
        <v>558693</v>
      </c>
      <c r="H200" s="6">
        <v>117128</v>
      </c>
      <c r="I200" s="37"/>
      <c r="J200" s="42"/>
    </row>
    <row r="201" spans="1:10" ht="12.75">
      <c r="A201" s="8">
        <v>110</v>
      </c>
      <c r="C201" t="s">
        <v>2105</v>
      </c>
      <c r="F201" s="6">
        <v>129908</v>
      </c>
      <c r="H201" s="6">
        <v>865</v>
      </c>
      <c r="I201" s="37"/>
      <c r="J201" s="42"/>
    </row>
    <row r="202" spans="1:10" ht="12.75">
      <c r="A202" s="8">
        <v>111</v>
      </c>
      <c r="C202" t="s">
        <v>1592</v>
      </c>
      <c r="F202" s="6">
        <v>558070</v>
      </c>
      <c r="H202" s="6">
        <v>59940</v>
      </c>
      <c r="I202" s="37"/>
      <c r="J202" s="42"/>
    </row>
    <row r="203" spans="1:10" ht="12.75">
      <c r="A203" s="8">
        <v>112</v>
      </c>
      <c r="C203" t="s">
        <v>229</v>
      </c>
      <c r="F203" s="6">
        <v>909714</v>
      </c>
      <c r="H203" s="6">
        <v>35849</v>
      </c>
      <c r="I203" s="37"/>
      <c r="J203" s="42"/>
    </row>
    <row r="204" spans="1:10" ht="12.75">
      <c r="A204" s="8">
        <v>113</v>
      </c>
      <c r="C204" t="s">
        <v>2106</v>
      </c>
      <c r="F204" s="6">
        <v>6047412</v>
      </c>
      <c r="H204" s="6">
        <v>149359</v>
      </c>
      <c r="I204" s="37"/>
      <c r="J204" s="42"/>
    </row>
    <row r="205" spans="1:10" ht="12.75">
      <c r="A205" s="8">
        <v>114</v>
      </c>
      <c r="C205" t="s">
        <v>2107</v>
      </c>
      <c r="F205" s="6">
        <v>301960</v>
      </c>
      <c r="H205" s="6">
        <v>57623</v>
      </c>
      <c r="I205" s="37"/>
      <c r="J205" s="42"/>
    </row>
    <row r="206" spans="1:10" ht="12.75">
      <c r="A206" s="8">
        <v>115</v>
      </c>
      <c r="C206" t="s">
        <v>2108</v>
      </c>
      <c r="F206" s="6">
        <v>160694</v>
      </c>
      <c r="H206" s="6">
        <v>4278</v>
      </c>
      <c r="I206" s="37"/>
      <c r="J206" s="42"/>
    </row>
    <row r="207" spans="1:10" ht="12.75">
      <c r="A207" s="8">
        <v>116</v>
      </c>
      <c r="B207" s="4" t="s">
        <v>274</v>
      </c>
      <c r="C207" t="s">
        <v>2109</v>
      </c>
      <c r="F207" s="6">
        <v>1385055</v>
      </c>
      <c r="H207" s="6">
        <v>100481</v>
      </c>
      <c r="I207" s="37"/>
      <c r="J207" s="42"/>
    </row>
    <row r="208" spans="2:10" ht="12.75">
      <c r="B208" s="4" t="s">
        <v>275</v>
      </c>
      <c r="C208" t="s">
        <v>2110</v>
      </c>
      <c r="F208" s="6">
        <v>67796</v>
      </c>
      <c r="H208" s="6">
        <v>3501</v>
      </c>
      <c r="I208" s="37"/>
      <c r="J208" s="42"/>
    </row>
    <row r="209" spans="1:10" ht="12.75">
      <c r="A209" s="44">
        <v>117</v>
      </c>
      <c r="C209" t="s">
        <v>860</v>
      </c>
      <c r="F209" s="6">
        <v>571689</v>
      </c>
      <c r="H209" s="6">
        <v>37499</v>
      </c>
      <c r="I209" s="37"/>
      <c r="J209" s="42"/>
    </row>
    <row r="210" spans="1:10" ht="12.75">
      <c r="A210" s="45"/>
      <c r="B210" s="46"/>
      <c r="C210" s="47"/>
      <c r="D210" s="47"/>
      <c r="E210" s="50" t="s">
        <v>2111</v>
      </c>
      <c r="F210" s="66"/>
      <c r="G210" s="48"/>
      <c r="H210" s="66"/>
      <c r="I210" s="37"/>
      <c r="J210" s="42"/>
    </row>
    <row r="211" spans="1:10" ht="12.75">
      <c r="A211" s="8">
        <v>118</v>
      </c>
      <c r="C211" t="s">
        <v>861</v>
      </c>
      <c r="F211" s="6">
        <v>460343</v>
      </c>
      <c r="H211" s="6">
        <v>150177</v>
      </c>
      <c r="I211" s="37"/>
      <c r="J211" s="42"/>
    </row>
    <row r="212" spans="1:10" ht="12.75">
      <c r="A212" s="45"/>
      <c r="B212" s="46"/>
      <c r="C212" s="47"/>
      <c r="D212" s="47"/>
      <c r="E212" s="50" t="s">
        <v>2111</v>
      </c>
      <c r="F212" s="66"/>
      <c r="G212" s="48"/>
      <c r="H212" s="66"/>
      <c r="I212" s="37"/>
      <c r="J212" s="42"/>
    </row>
    <row r="213" spans="1:10" ht="12.75">
      <c r="A213" s="8">
        <v>119</v>
      </c>
      <c r="B213" s="4" t="s">
        <v>274</v>
      </c>
      <c r="C213" t="s">
        <v>2112</v>
      </c>
      <c r="F213" s="6">
        <v>811263</v>
      </c>
      <c r="H213" s="6">
        <v>701973</v>
      </c>
      <c r="I213" s="37"/>
      <c r="J213" s="42"/>
    </row>
    <row r="214" spans="2:10" ht="12.75">
      <c r="B214" s="4" t="s">
        <v>275</v>
      </c>
      <c r="C214" t="s">
        <v>2113</v>
      </c>
      <c r="F214" s="6">
        <v>1538226</v>
      </c>
      <c r="H214" s="6">
        <v>1771851</v>
      </c>
      <c r="I214" s="37"/>
      <c r="J214" s="42"/>
    </row>
    <row r="215" spans="1:10" ht="12.75">
      <c r="A215" s="8">
        <v>120</v>
      </c>
      <c r="C215" t="s">
        <v>2114</v>
      </c>
      <c r="F215" s="6">
        <v>22335</v>
      </c>
      <c r="H215" s="6">
        <v>6932</v>
      </c>
      <c r="I215" s="37"/>
      <c r="J215" s="42"/>
    </row>
    <row r="216" spans="1:10" ht="12.75">
      <c r="A216" s="55">
        <v>120</v>
      </c>
      <c r="B216" s="56" t="s">
        <v>274</v>
      </c>
      <c r="C216" s="51" t="s">
        <v>1945</v>
      </c>
      <c r="D216" s="51"/>
      <c r="E216" s="51"/>
      <c r="F216" s="68"/>
      <c r="G216" s="52"/>
      <c r="H216" s="68"/>
      <c r="I216" s="37"/>
      <c r="J216" s="42"/>
    </row>
    <row r="217" spans="1:10" ht="12.75">
      <c r="A217" s="55"/>
      <c r="B217" s="56" t="s">
        <v>275</v>
      </c>
      <c r="C217" s="51"/>
      <c r="D217" s="51" t="s">
        <v>1946</v>
      </c>
      <c r="E217" s="51"/>
      <c r="F217" s="68"/>
      <c r="G217" s="52"/>
      <c r="H217" s="68"/>
      <c r="I217" s="37"/>
      <c r="J217" s="42"/>
    </row>
    <row r="218" spans="1:10" ht="12.75">
      <c r="A218" s="8">
        <v>121</v>
      </c>
      <c r="B218" s="4" t="s">
        <v>274</v>
      </c>
      <c r="C218" t="s">
        <v>2115</v>
      </c>
      <c r="F218" s="6">
        <v>31015</v>
      </c>
      <c r="H218" s="6">
        <v>17108</v>
      </c>
      <c r="I218" s="37"/>
      <c r="J218" s="42"/>
    </row>
    <row r="219" spans="2:10" ht="12.75">
      <c r="B219" s="4" t="s">
        <v>275</v>
      </c>
      <c r="D219" t="s">
        <v>2116</v>
      </c>
      <c r="F219" s="6">
        <v>29444</v>
      </c>
      <c r="H219" s="6">
        <v>4923</v>
      </c>
      <c r="I219" s="37"/>
      <c r="J219" s="42"/>
    </row>
    <row r="220" spans="2:10" ht="12.75">
      <c r="B220" s="4" t="s">
        <v>1912</v>
      </c>
      <c r="D220" t="s">
        <v>2117</v>
      </c>
      <c r="F220" s="6">
        <v>60582</v>
      </c>
      <c r="H220" s="6">
        <v>7969</v>
      </c>
      <c r="I220" s="37"/>
      <c r="J220" s="42"/>
    </row>
    <row r="221" spans="1:10" ht="12.75">
      <c r="A221" s="8">
        <v>122</v>
      </c>
      <c r="C221" t="s">
        <v>2118</v>
      </c>
      <c r="F221" s="6">
        <v>471542</v>
      </c>
      <c r="H221" s="6">
        <v>80700</v>
      </c>
      <c r="I221" s="37"/>
      <c r="J221" s="42"/>
    </row>
    <row r="222" spans="1:10" ht="12.75">
      <c r="A222" s="8">
        <v>123</v>
      </c>
      <c r="C222" t="s">
        <v>2119</v>
      </c>
      <c r="F222" s="6">
        <v>4091</v>
      </c>
      <c r="H222" s="6">
        <v>488</v>
      </c>
      <c r="I222" s="37"/>
      <c r="J222" s="42"/>
    </row>
    <row r="223" spans="1:10" ht="12.75">
      <c r="A223" s="8">
        <v>124</v>
      </c>
      <c r="C223" t="s">
        <v>226</v>
      </c>
      <c r="F223" s="6">
        <v>2071</v>
      </c>
      <c r="H223" s="6">
        <v>422</v>
      </c>
      <c r="I223" s="37"/>
      <c r="J223" s="42"/>
    </row>
    <row r="224" spans="1:10" ht="12.75">
      <c r="A224" s="8">
        <v>125</v>
      </c>
      <c r="B224" s="4" t="s">
        <v>274</v>
      </c>
      <c r="C224" t="s">
        <v>2120</v>
      </c>
      <c r="F224" s="6">
        <v>2106</v>
      </c>
      <c r="H224" s="6">
        <v>152</v>
      </c>
      <c r="I224" s="37"/>
      <c r="J224" s="42"/>
    </row>
    <row r="225" spans="2:10" ht="12.75">
      <c r="B225" s="4" t="s">
        <v>275</v>
      </c>
      <c r="C225" t="s">
        <v>2121</v>
      </c>
      <c r="F225" s="6">
        <v>51846</v>
      </c>
      <c r="H225" s="6">
        <v>9151</v>
      </c>
      <c r="I225" s="37"/>
      <c r="J225" s="42"/>
    </row>
    <row r="226" spans="1:10" ht="12.75">
      <c r="A226" s="8">
        <v>126</v>
      </c>
      <c r="C226" t="s">
        <v>243</v>
      </c>
      <c r="F226" s="6">
        <v>709080</v>
      </c>
      <c r="H226" s="6">
        <v>849</v>
      </c>
      <c r="I226" s="37"/>
      <c r="J226" s="42"/>
    </row>
    <row r="227" spans="1:10" ht="12.75">
      <c r="A227" s="8">
        <v>127</v>
      </c>
      <c r="C227" t="s">
        <v>2122</v>
      </c>
      <c r="F227" s="6">
        <v>5089438</v>
      </c>
      <c r="H227" s="6">
        <v>101263</v>
      </c>
      <c r="I227" s="37"/>
      <c r="J227" s="42"/>
    </row>
    <row r="228" spans="1:10" ht="12.75">
      <c r="A228" s="8">
        <v>128</v>
      </c>
      <c r="C228" t="s">
        <v>2123</v>
      </c>
      <c r="F228" s="6">
        <v>855696</v>
      </c>
      <c r="H228" s="6">
        <v>30162</v>
      </c>
      <c r="I228" s="37"/>
      <c r="J228" s="42"/>
    </row>
    <row r="229" spans="1:10" ht="12.75">
      <c r="A229" s="8">
        <v>129</v>
      </c>
      <c r="C229" t="s">
        <v>230</v>
      </c>
      <c r="F229" s="6">
        <v>30388</v>
      </c>
      <c r="H229" s="6">
        <v>250</v>
      </c>
      <c r="I229" s="37"/>
      <c r="J229" s="42"/>
    </row>
    <row r="230" spans="1:10" ht="12.75">
      <c r="A230" s="8">
        <v>130</v>
      </c>
      <c r="D230" t="s">
        <v>231</v>
      </c>
      <c r="F230" s="6">
        <v>3715</v>
      </c>
      <c r="H230" s="6">
        <v>37</v>
      </c>
      <c r="I230" s="37"/>
      <c r="J230" s="42"/>
    </row>
    <row r="231" spans="3:10" ht="12.75">
      <c r="C231" s="1" t="s">
        <v>2124</v>
      </c>
      <c r="F231" s="6"/>
      <c r="G231" s="37">
        <f>SUM(F227:F230)</f>
        <v>5979237</v>
      </c>
      <c r="H231" s="6"/>
      <c r="I231" s="37">
        <f>SUM(H227:H230)</f>
        <v>131712</v>
      </c>
      <c r="J231" s="42"/>
    </row>
    <row r="232" spans="3:10" ht="12.75">
      <c r="C232" t="s">
        <v>2125</v>
      </c>
      <c r="F232" s="6"/>
      <c r="G232" s="37"/>
      <c r="H232" s="6"/>
      <c r="I232" s="37"/>
      <c r="J232" s="42"/>
    </row>
    <row r="233" spans="4:12" ht="12.75">
      <c r="D233" t="s">
        <v>1093</v>
      </c>
      <c r="F233" s="6"/>
      <c r="G233" s="37"/>
      <c r="H233" s="6"/>
      <c r="I233" s="37"/>
      <c r="J233" s="42"/>
      <c r="L233" s="156"/>
    </row>
    <row r="234" spans="1:10" ht="12.75">
      <c r="A234" s="8">
        <v>131</v>
      </c>
      <c r="E234" t="s">
        <v>232</v>
      </c>
      <c r="F234" s="6">
        <v>2264027</v>
      </c>
      <c r="H234" s="6">
        <v>288099</v>
      </c>
      <c r="I234" s="37"/>
      <c r="J234" s="42"/>
    </row>
    <row r="235" spans="1:10" ht="12.75">
      <c r="A235" s="8">
        <v>132</v>
      </c>
      <c r="E235" t="s">
        <v>397</v>
      </c>
      <c r="F235" s="6">
        <v>452790</v>
      </c>
      <c r="H235" s="6">
        <v>29869</v>
      </c>
      <c r="I235" s="37"/>
      <c r="J235" s="42"/>
    </row>
    <row r="236" spans="1:10" ht="12.75">
      <c r="A236" s="8">
        <v>133</v>
      </c>
      <c r="E236" t="s">
        <v>852</v>
      </c>
      <c r="F236" s="6">
        <v>7944</v>
      </c>
      <c r="H236" s="6">
        <v>993</v>
      </c>
      <c r="I236" s="37"/>
      <c r="J236" s="42"/>
    </row>
    <row r="237" spans="4:10" ht="12.75">
      <c r="D237" t="s">
        <v>2127</v>
      </c>
      <c r="F237" s="6"/>
      <c r="G237" s="37"/>
      <c r="H237" s="6"/>
      <c r="I237" s="37"/>
      <c r="J237" s="42"/>
    </row>
    <row r="238" spans="1:10" ht="12.75">
      <c r="A238" s="8">
        <v>134</v>
      </c>
      <c r="E238" t="s">
        <v>232</v>
      </c>
      <c r="F238" s="6">
        <v>352154</v>
      </c>
      <c r="H238" s="6">
        <v>28158</v>
      </c>
      <c r="I238" s="37"/>
      <c r="J238" s="42"/>
    </row>
    <row r="239" spans="1:10" ht="12.75">
      <c r="A239" s="8">
        <v>135</v>
      </c>
      <c r="E239" t="s">
        <v>397</v>
      </c>
      <c r="F239" s="6">
        <v>44753</v>
      </c>
      <c r="H239" s="6">
        <v>1763</v>
      </c>
      <c r="I239" s="37"/>
      <c r="J239" s="42"/>
    </row>
    <row r="240" spans="1:10" ht="12.75">
      <c r="A240" s="8">
        <v>136</v>
      </c>
      <c r="E240" t="s">
        <v>852</v>
      </c>
      <c r="F240" s="83">
        <v>0</v>
      </c>
      <c r="G240" s="14"/>
      <c r="H240" s="83">
        <v>0</v>
      </c>
      <c r="I240" s="37"/>
      <c r="J240" s="42"/>
    </row>
    <row r="241" spans="4:10" ht="12.75">
      <c r="D241" t="s">
        <v>2128</v>
      </c>
      <c r="F241" s="6"/>
      <c r="G241" s="37"/>
      <c r="H241" s="6"/>
      <c r="I241" s="37"/>
      <c r="J241" s="42"/>
    </row>
    <row r="242" spans="1:10" ht="12.75">
      <c r="A242" s="8">
        <v>137</v>
      </c>
      <c r="E242" t="s">
        <v>232</v>
      </c>
      <c r="F242" s="6">
        <v>1359842</v>
      </c>
      <c r="H242" s="6">
        <v>156202</v>
      </c>
      <c r="I242" s="37"/>
      <c r="J242" s="42"/>
    </row>
    <row r="243" spans="1:10" ht="12.75">
      <c r="A243" s="8">
        <v>138</v>
      </c>
      <c r="E243" t="s">
        <v>2126</v>
      </c>
      <c r="F243" s="6">
        <v>516981</v>
      </c>
      <c r="H243" s="6">
        <v>41397</v>
      </c>
      <c r="I243" s="37"/>
      <c r="J243" s="42"/>
    </row>
    <row r="244" spans="1:10" ht="12.75">
      <c r="A244" s="8">
        <v>139</v>
      </c>
      <c r="D244" t="s">
        <v>2129</v>
      </c>
      <c r="F244" s="6">
        <v>231749</v>
      </c>
      <c r="H244" s="6">
        <v>35589</v>
      </c>
      <c r="I244" s="37"/>
      <c r="J244" s="42"/>
    </row>
    <row r="245" spans="1:10" ht="12.75">
      <c r="A245" s="8">
        <v>140</v>
      </c>
      <c r="C245" t="s">
        <v>2130</v>
      </c>
      <c r="F245" s="6">
        <v>5601</v>
      </c>
      <c r="H245" s="6">
        <v>211</v>
      </c>
      <c r="I245" s="37"/>
      <c r="J245" s="42"/>
    </row>
    <row r="246" spans="1:10" ht="12.75">
      <c r="A246" s="8">
        <v>141</v>
      </c>
      <c r="C246" t="s">
        <v>2131</v>
      </c>
      <c r="F246" s="6">
        <v>128153</v>
      </c>
      <c r="H246" s="6">
        <v>12754</v>
      </c>
      <c r="I246" s="37"/>
      <c r="J246" s="42"/>
    </row>
    <row r="247" spans="1:10" ht="12.75">
      <c r="A247" s="8">
        <v>142</v>
      </c>
      <c r="D247" t="s">
        <v>2132</v>
      </c>
      <c r="F247" s="6">
        <v>12062</v>
      </c>
      <c r="H247" s="6">
        <v>3068</v>
      </c>
      <c r="I247" s="37"/>
      <c r="J247" s="42"/>
    </row>
    <row r="248" spans="1:10" ht="12.75">
      <c r="A248" s="8">
        <v>143</v>
      </c>
      <c r="C248" t="s">
        <v>2133</v>
      </c>
      <c r="F248" s="6">
        <v>125829</v>
      </c>
      <c r="H248" s="6">
        <v>8200</v>
      </c>
      <c r="I248" s="37"/>
      <c r="J248" s="42"/>
    </row>
    <row r="249" spans="1:10" ht="12.75">
      <c r="A249" s="8">
        <v>144</v>
      </c>
      <c r="D249" t="s">
        <v>213</v>
      </c>
      <c r="F249" s="83">
        <v>0</v>
      </c>
      <c r="G249" s="14"/>
      <c r="H249" s="83">
        <v>0</v>
      </c>
      <c r="I249" s="37"/>
      <c r="J249" s="42"/>
    </row>
    <row r="250" spans="3:10" ht="12.75">
      <c r="C250" s="1" t="s">
        <v>2134</v>
      </c>
      <c r="F250" s="6"/>
      <c r="G250" s="37">
        <f>SUM(F232:F249)</f>
        <v>5501885</v>
      </c>
      <c r="H250" s="6"/>
      <c r="I250" s="37">
        <f>SUM(H232:H249)</f>
        <v>606303</v>
      </c>
      <c r="J250" s="42"/>
    </row>
    <row r="251" spans="1:10" ht="12.75">
      <c r="A251" s="8">
        <v>145</v>
      </c>
      <c r="B251" s="4" t="s">
        <v>274</v>
      </c>
      <c r="C251" t="s">
        <v>2135</v>
      </c>
      <c r="F251" s="6">
        <v>65320</v>
      </c>
      <c r="H251" s="6">
        <v>2782</v>
      </c>
      <c r="I251" s="37"/>
      <c r="J251" s="42"/>
    </row>
    <row r="252" spans="4:10" ht="12.75">
      <c r="D252" t="s">
        <v>2136</v>
      </c>
      <c r="F252" s="6"/>
      <c r="G252" s="37"/>
      <c r="H252" s="6"/>
      <c r="I252" s="37"/>
      <c r="J252" s="42"/>
    </row>
    <row r="253" spans="2:10" ht="12.75">
      <c r="B253" s="4" t="s">
        <v>275</v>
      </c>
      <c r="E253" t="s">
        <v>1809</v>
      </c>
      <c r="F253" s="6">
        <v>173400</v>
      </c>
      <c r="H253" s="6">
        <v>6601</v>
      </c>
      <c r="I253" s="37"/>
      <c r="J253" s="42"/>
    </row>
    <row r="254" spans="2:10" ht="12.75">
      <c r="B254" s="4" t="s">
        <v>1912</v>
      </c>
      <c r="E254" t="s">
        <v>1810</v>
      </c>
      <c r="F254" s="6">
        <v>122252</v>
      </c>
      <c r="H254" s="6">
        <v>3075</v>
      </c>
      <c r="I254" s="37"/>
      <c r="J254" s="42"/>
    </row>
    <row r="255" spans="2:10" ht="12.75">
      <c r="B255" s="4" t="s">
        <v>1923</v>
      </c>
      <c r="E255" t="s">
        <v>1811</v>
      </c>
      <c r="F255" s="6">
        <v>25594</v>
      </c>
      <c r="H255" s="6">
        <v>685</v>
      </c>
      <c r="I255" s="37"/>
      <c r="J255" s="42"/>
    </row>
    <row r="256" spans="1:10" ht="12.75">
      <c r="A256" s="8">
        <v>146</v>
      </c>
      <c r="C256" t="s">
        <v>2137</v>
      </c>
      <c r="F256" s="6">
        <v>336006</v>
      </c>
      <c r="H256" s="6">
        <v>732301</v>
      </c>
      <c r="I256" s="37"/>
      <c r="J256" s="42"/>
    </row>
    <row r="257" spans="1:10" ht="12.75">
      <c r="A257" s="44">
        <v>147</v>
      </c>
      <c r="C257" s="33" t="s">
        <v>862</v>
      </c>
      <c r="F257" s="6">
        <v>51331</v>
      </c>
      <c r="H257" s="6">
        <v>203756</v>
      </c>
      <c r="I257" s="37"/>
      <c r="J257" s="42"/>
    </row>
    <row r="258" spans="1:10" ht="12.75">
      <c r="A258" s="8">
        <v>148</v>
      </c>
      <c r="C258" t="s">
        <v>2138</v>
      </c>
      <c r="F258" s="6">
        <v>150877</v>
      </c>
      <c r="H258" s="6">
        <v>428675</v>
      </c>
      <c r="I258" s="37"/>
      <c r="J258" s="42"/>
    </row>
    <row r="259" spans="1:10" ht="12.75">
      <c r="A259" s="8">
        <v>149</v>
      </c>
      <c r="C259" t="s">
        <v>1812</v>
      </c>
      <c r="F259" s="6">
        <v>9195</v>
      </c>
      <c r="H259" s="6">
        <v>46646</v>
      </c>
      <c r="I259" s="37"/>
      <c r="J259" s="42"/>
    </row>
    <row r="260" spans="1:10" ht="12.75">
      <c r="A260" s="8">
        <v>150</v>
      </c>
      <c r="C260" t="s">
        <v>2139</v>
      </c>
      <c r="F260" s="6">
        <v>160337</v>
      </c>
      <c r="H260" s="6">
        <v>3132256</v>
      </c>
      <c r="I260" s="37"/>
      <c r="J260" s="42"/>
    </row>
    <row r="261" spans="1:10" ht="12.75">
      <c r="A261" s="8">
        <v>151</v>
      </c>
      <c r="C261" t="s">
        <v>2140</v>
      </c>
      <c r="F261" s="6">
        <v>1563836</v>
      </c>
      <c r="H261" s="6">
        <v>592310</v>
      </c>
      <c r="I261" s="37"/>
      <c r="J261" s="42"/>
    </row>
    <row r="262" spans="1:10" ht="12.75">
      <c r="A262" s="8" t="s">
        <v>501</v>
      </c>
      <c r="C262" t="s">
        <v>2141</v>
      </c>
      <c r="F262" s="6">
        <v>356015</v>
      </c>
      <c r="G262" s="37"/>
      <c r="H262" s="69"/>
      <c r="I262" s="37"/>
      <c r="J262" s="42"/>
    </row>
    <row r="263" spans="1:10" ht="12.75">
      <c r="A263" s="8">
        <v>155</v>
      </c>
      <c r="B263" s="4" t="s">
        <v>274</v>
      </c>
      <c r="C263" t="s">
        <v>497</v>
      </c>
      <c r="F263" s="6">
        <v>382585</v>
      </c>
      <c r="H263" s="6">
        <v>3433364</v>
      </c>
      <c r="I263" s="37"/>
      <c r="J263" s="42"/>
    </row>
    <row r="264" spans="2:10" ht="12.75">
      <c r="B264" s="4" t="s">
        <v>275</v>
      </c>
      <c r="D264" t="s">
        <v>498</v>
      </c>
      <c r="F264" s="6">
        <v>411740</v>
      </c>
      <c r="H264" s="6">
        <v>2651555</v>
      </c>
      <c r="I264" s="37"/>
      <c r="J264" s="42"/>
    </row>
    <row r="265" spans="1:10" ht="12.75">
      <c r="A265" s="8">
        <v>156</v>
      </c>
      <c r="C265" t="s">
        <v>242</v>
      </c>
      <c r="F265" s="6">
        <v>13302</v>
      </c>
      <c r="H265" s="6">
        <v>209</v>
      </c>
      <c r="I265" s="37"/>
      <c r="J265" s="42"/>
    </row>
    <row r="266" spans="1:10" ht="12.75">
      <c r="A266" s="8">
        <v>157</v>
      </c>
      <c r="C266" t="s">
        <v>499</v>
      </c>
      <c r="F266" s="6">
        <v>790699</v>
      </c>
      <c r="H266" s="6">
        <v>6448713</v>
      </c>
      <c r="I266" s="37"/>
      <c r="J266" s="42"/>
    </row>
    <row r="267" spans="1:10" ht="12.75">
      <c r="A267" s="8">
        <v>158</v>
      </c>
      <c r="D267" t="s">
        <v>500</v>
      </c>
      <c r="F267" s="6">
        <v>62617</v>
      </c>
      <c r="H267" s="6">
        <v>114413</v>
      </c>
      <c r="I267" s="37"/>
      <c r="J267" s="42"/>
    </row>
    <row r="268" spans="1:10" ht="12.75">
      <c r="A268" s="8">
        <v>159</v>
      </c>
      <c r="C268" t="s">
        <v>241</v>
      </c>
      <c r="F268" s="6">
        <v>9899</v>
      </c>
      <c r="H268" s="6">
        <v>89242</v>
      </c>
      <c r="I268" s="37"/>
      <c r="J268" s="42"/>
    </row>
    <row r="269" spans="1:10" ht="12.75">
      <c r="A269" s="8">
        <v>160</v>
      </c>
      <c r="C269" t="s">
        <v>1593</v>
      </c>
      <c r="F269" s="6">
        <v>928919</v>
      </c>
      <c r="H269" s="6">
        <v>787971</v>
      </c>
      <c r="I269" s="37"/>
      <c r="J269" s="42"/>
    </row>
    <row r="270" spans="1:10" ht="12.75">
      <c r="A270" s="8">
        <v>161</v>
      </c>
      <c r="B270" s="4" t="s">
        <v>274</v>
      </c>
      <c r="C270" t="s">
        <v>502</v>
      </c>
      <c r="F270" s="6">
        <v>836564</v>
      </c>
      <c r="H270" s="6">
        <v>1067355</v>
      </c>
      <c r="I270" s="37"/>
      <c r="J270" s="42"/>
    </row>
    <row r="271" spans="2:10" ht="12.75">
      <c r="B271" s="4" t="s">
        <v>275</v>
      </c>
      <c r="C271" t="s">
        <v>503</v>
      </c>
      <c r="F271" s="6">
        <v>111943</v>
      </c>
      <c r="H271" s="6">
        <v>98140</v>
      </c>
      <c r="I271" s="37"/>
      <c r="J271" s="42"/>
    </row>
    <row r="272" spans="1:10" ht="12.75">
      <c r="A272" s="8">
        <v>162</v>
      </c>
      <c r="B272" s="4" t="s">
        <v>274</v>
      </c>
      <c r="C272" t="s">
        <v>224</v>
      </c>
      <c r="F272" s="6">
        <v>5175644</v>
      </c>
      <c r="H272" s="6">
        <v>51714697</v>
      </c>
      <c r="I272" s="37"/>
      <c r="J272" s="42"/>
    </row>
    <row r="273" spans="2:10" ht="12.75">
      <c r="B273" s="4" t="s">
        <v>275</v>
      </c>
      <c r="D273" t="s">
        <v>504</v>
      </c>
      <c r="F273" s="6">
        <v>7690878</v>
      </c>
      <c r="H273" s="6">
        <v>41751070</v>
      </c>
      <c r="I273" s="37"/>
      <c r="J273" s="42"/>
    </row>
    <row r="274" spans="1:10" ht="12.75">
      <c r="A274" s="8">
        <v>163</v>
      </c>
      <c r="B274" s="4" t="s">
        <v>274</v>
      </c>
      <c r="C274" t="s">
        <v>1990</v>
      </c>
      <c r="F274" s="6">
        <v>2910</v>
      </c>
      <c r="H274" s="6">
        <v>4782</v>
      </c>
      <c r="I274" s="37"/>
      <c r="J274" s="42"/>
    </row>
    <row r="275" spans="2:10" ht="12.75">
      <c r="B275" s="4" t="s">
        <v>509</v>
      </c>
      <c r="C275" t="s">
        <v>505</v>
      </c>
      <c r="F275" s="6">
        <v>8696</v>
      </c>
      <c r="H275" s="6">
        <v>4574</v>
      </c>
      <c r="I275" s="37"/>
      <c r="J275" s="42"/>
    </row>
    <row r="276" spans="2:10" ht="12.75">
      <c r="B276" s="4" t="s">
        <v>510</v>
      </c>
      <c r="D276" t="s">
        <v>506</v>
      </c>
      <c r="F276" s="6">
        <v>53186</v>
      </c>
      <c r="H276" s="6">
        <v>108776</v>
      </c>
      <c r="I276" s="37"/>
      <c r="J276" s="42"/>
    </row>
    <row r="277" spans="2:10" ht="12.75">
      <c r="B277" s="4" t="s">
        <v>511</v>
      </c>
      <c r="D277" t="s">
        <v>507</v>
      </c>
      <c r="F277" s="6">
        <v>109103</v>
      </c>
      <c r="H277" s="6">
        <v>7388</v>
      </c>
      <c r="I277" s="37"/>
      <c r="J277" s="42"/>
    </row>
    <row r="278" spans="2:10" ht="12.75">
      <c r="B278" s="4" t="s">
        <v>512</v>
      </c>
      <c r="C278" t="s">
        <v>508</v>
      </c>
      <c r="F278" s="6">
        <v>169522</v>
      </c>
      <c r="H278" s="6">
        <v>96782</v>
      </c>
      <c r="I278" s="37"/>
      <c r="J278" s="42"/>
    </row>
    <row r="279" spans="1:10" ht="12.75">
      <c r="A279" s="8">
        <v>164</v>
      </c>
      <c r="C279" t="s">
        <v>513</v>
      </c>
      <c r="F279" s="6">
        <v>116014</v>
      </c>
      <c r="H279" s="6">
        <v>125448</v>
      </c>
      <c r="I279" s="37"/>
      <c r="J279" s="42"/>
    </row>
    <row r="280" spans="1:10" ht="12.75">
      <c r="A280" s="8">
        <v>165</v>
      </c>
      <c r="C280" t="s">
        <v>221</v>
      </c>
      <c r="F280" s="6">
        <v>268221</v>
      </c>
      <c r="H280" s="6">
        <v>114618</v>
      </c>
      <c r="I280" s="37"/>
      <c r="J280" s="42"/>
    </row>
    <row r="281" spans="1:10" ht="12.75">
      <c r="A281" s="8">
        <v>166</v>
      </c>
      <c r="D281" t="s">
        <v>514</v>
      </c>
      <c r="F281" s="6">
        <v>273475</v>
      </c>
      <c r="H281" s="6">
        <v>482886</v>
      </c>
      <c r="I281" s="37"/>
      <c r="J281" s="42"/>
    </row>
    <row r="282" spans="1:10" ht="12.75">
      <c r="A282" s="8">
        <v>167</v>
      </c>
      <c r="D282" t="s">
        <v>222</v>
      </c>
      <c r="F282" s="6">
        <v>1598557</v>
      </c>
      <c r="H282" s="6">
        <v>797084</v>
      </c>
      <c r="I282" s="37"/>
      <c r="J282" s="42"/>
    </row>
    <row r="283" spans="1:10" ht="12.75">
      <c r="A283" s="8">
        <v>168</v>
      </c>
      <c r="C283" t="s">
        <v>515</v>
      </c>
      <c r="F283" s="6">
        <v>6440</v>
      </c>
      <c r="H283" s="6">
        <v>3005</v>
      </c>
      <c r="I283" s="37"/>
      <c r="J283" s="42"/>
    </row>
    <row r="284" spans="1:10" ht="12.75">
      <c r="A284" s="8">
        <v>169</v>
      </c>
      <c r="B284" s="4" t="s">
        <v>274</v>
      </c>
      <c r="C284" t="s">
        <v>516</v>
      </c>
      <c r="F284" s="6">
        <v>3488541</v>
      </c>
      <c r="H284" s="6">
        <v>4189407</v>
      </c>
      <c r="I284" s="37"/>
      <c r="J284" s="42"/>
    </row>
    <row r="285" spans="2:10" ht="12.75">
      <c r="B285" s="4" t="s">
        <v>275</v>
      </c>
      <c r="C285" t="s">
        <v>517</v>
      </c>
      <c r="F285" s="6">
        <v>28913</v>
      </c>
      <c r="H285" s="6">
        <v>9727</v>
      </c>
      <c r="I285" s="37"/>
      <c r="J285" s="42"/>
    </row>
    <row r="286" spans="1:10" ht="12.75">
      <c r="A286" s="8">
        <v>170</v>
      </c>
      <c r="C286" t="s">
        <v>518</v>
      </c>
      <c r="F286" s="6">
        <v>554337</v>
      </c>
      <c r="H286" s="6">
        <v>38287</v>
      </c>
      <c r="I286" s="37"/>
      <c r="J286" s="42"/>
    </row>
    <row r="287" spans="1:10" ht="12.75">
      <c r="A287" s="8">
        <v>171</v>
      </c>
      <c r="D287" t="s">
        <v>1573</v>
      </c>
      <c r="F287" s="6">
        <v>76250</v>
      </c>
      <c r="H287" s="6">
        <v>4561</v>
      </c>
      <c r="I287" s="37"/>
      <c r="J287" s="42"/>
    </row>
    <row r="288" spans="1:10" ht="12.75">
      <c r="A288" s="8">
        <v>172</v>
      </c>
      <c r="C288" t="s">
        <v>223</v>
      </c>
      <c r="F288" s="6">
        <v>22547</v>
      </c>
      <c r="H288" s="6">
        <v>5159</v>
      </c>
      <c r="I288" s="37"/>
      <c r="J288" s="42"/>
    </row>
    <row r="289" spans="1:10" ht="12.75">
      <c r="A289" s="8">
        <v>173</v>
      </c>
      <c r="C289" t="s">
        <v>220</v>
      </c>
      <c r="F289" s="6">
        <v>13460956</v>
      </c>
      <c r="H289" s="6">
        <v>518</v>
      </c>
      <c r="I289" s="37"/>
      <c r="J289" s="42"/>
    </row>
    <row r="290" spans="1:10" ht="12.75">
      <c r="A290" s="8">
        <v>174</v>
      </c>
      <c r="B290" s="4" t="s">
        <v>274</v>
      </c>
      <c r="C290" t="s">
        <v>244</v>
      </c>
      <c r="F290" s="6">
        <v>978</v>
      </c>
      <c r="H290" s="6">
        <v>95</v>
      </c>
      <c r="I290" s="37"/>
      <c r="J290" s="42"/>
    </row>
    <row r="291" spans="2:10" ht="12.75">
      <c r="B291" s="4" t="s">
        <v>275</v>
      </c>
      <c r="C291" t="s">
        <v>519</v>
      </c>
      <c r="F291" s="6">
        <v>82699</v>
      </c>
      <c r="H291" s="6">
        <v>17688</v>
      </c>
      <c r="I291" s="37"/>
      <c r="J291" s="42"/>
    </row>
    <row r="292" spans="3:10" ht="12.75">
      <c r="C292" s="1" t="s">
        <v>520</v>
      </c>
      <c r="F292" s="6"/>
      <c r="G292" s="37">
        <f>SUM(F279:F291)</f>
        <v>19977928</v>
      </c>
      <c r="H292" s="6"/>
      <c r="I292" s="37">
        <f>SUM(H279:H291)</f>
        <v>5788483</v>
      </c>
      <c r="J292" s="42"/>
    </row>
    <row r="293" spans="1:10" ht="12.75">
      <c r="A293" s="8">
        <v>175</v>
      </c>
      <c r="C293" t="s">
        <v>521</v>
      </c>
      <c r="F293" s="6">
        <v>49078</v>
      </c>
      <c r="H293" s="6">
        <v>97644</v>
      </c>
      <c r="I293" s="37"/>
      <c r="J293" s="42"/>
    </row>
    <row r="294" spans="1:10" ht="12.75">
      <c r="A294" s="8">
        <v>176</v>
      </c>
      <c r="C294" t="s">
        <v>522</v>
      </c>
      <c r="F294" s="6">
        <v>9960</v>
      </c>
      <c r="H294" s="6">
        <v>3623</v>
      </c>
      <c r="I294" s="37"/>
      <c r="J294" s="42"/>
    </row>
    <row r="295" spans="1:10" ht="12.75">
      <c r="A295" s="55"/>
      <c r="B295" s="56" t="s">
        <v>275</v>
      </c>
      <c r="C295" s="51" t="s">
        <v>540</v>
      </c>
      <c r="D295" s="51"/>
      <c r="E295" s="51"/>
      <c r="F295" s="68"/>
      <c r="G295" s="63"/>
      <c r="H295" s="68"/>
      <c r="I295" s="37"/>
      <c r="J295" s="42"/>
    </row>
    <row r="296" spans="1:10" ht="12.75">
      <c r="A296" s="8">
        <v>177</v>
      </c>
      <c r="C296" t="s">
        <v>1991</v>
      </c>
      <c r="F296" s="6">
        <v>2756324</v>
      </c>
      <c r="H296" s="6">
        <v>4140500</v>
      </c>
      <c r="I296" s="37"/>
      <c r="J296" s="42"/>
    </row>
    <row r="297" spans="1:12" ht="12.75">
      <c r="A297" s="8">
        <v>178</v>
      </c>
      <c r="B297" s="4" t="s">
        <v>274</v>
      </c>
      <c r="C297" t="s">
        <v>1255</v>
      </c>
      <c r="F297" s="6">
        <v>16349905</v>
      </c>
      <c r="H297" s="6">
        <v>31314079</v>
      </c>
      <c r="I297" s="37"/>
      <c r="J297" s="42"/>
      <c r="L297" s="155"/>
    </row>
    <row r="298" spans="1:10" ht="12.75">
      <c r="A298" s="44"/>
      <c r="B298" s="4" t="s">
        <v>275</v>
      </c>
      <c r="C298" s="33" t="s">
        <v>863</v>
      </c>
      <c r="F298" s="6">
        <v>1123</v>
      </c>
      <c r="H298" s="6">
        <v>746</v>
      </c>
      <c r="I298" s="37"/>
      <c r="J298" s="42"/>
    </row>
    <row r="299" spans="1:10" ht="12.75">
      <c r="A299" s="8">
        <v>179</v>
      </c>
      <c r="C299" t="s">
        <v>1992</v>
      </c>
      <c r="F299" s="6">
        <v>3519674</v>
      </c>
      <c r="H299" s="6">
        <v>7219884</v>
      </c>
      <c r="I299" s="37"/>
      <c r="J299" s="42"/>
    </row>
    <row r="300" spans="1:10" ht="12.75">
      <c r="A300" s="8">
        <v>180</v>
      </c>
      <c r="D300" t="s">
        <v>2016</v>
      </c>
      <c r="F300" s="6">
        <v>6007851</v>
      </c>
      <c r="H300" s="6">
        <v>6613334</v>
      </c>
      <c r="I300" s="37"/>
      <c r="J300" s="42"/>
    </row>
    <row r="301" spans="1:10" ht="12.75">
      <c r="A301" s="8">
        <v>181</v>
      </c>
      <c r="C301" t="s">
        <v>523</v>
      </c>
      <c r="F301" s="6">
        <v>1029037</v>
      </c>
      <c r="H301" s="6">
        <v>3011710</v>
      </c>
      <c r="I301" s="37"/>
      <c r="J301" s="42"/>
    </row>
    <row r="302" spans="3:10" ht="12.75">
      <c r="C302" s="1" t="s">
        <v>524</v>
      </c>
      <c r="F302" s="6"/>
      <c r="G302" s="37">
        <f>SUM(F293:F301)</f>
        <v>29722952</v>
      </c>
      <c r="H302" s="6"/>
      <c r="I302" s="37">
        <f>SUM(H293:H301)</f>
        <v>52401520</v>
      </c>
      <c r="J302" s="42"/>
    </row>
    <row r="303" spans="1:8" ht="12.75">
      <c r="A303" s="8">
        <v>182</v>
      </c>
      <c r="C303" t="s">
        <v>525</v>
      </c>
      <c r="F303" s="6">
        <v>1429910</v>
      </c>
      <c r="H303" s="6">
        <v>493117</v>
      </c>
    </row>
    <row r="304" spans="1:8" ht="12.75">
      <c r="A304" s="8">
        <v>183</v>
      </c>
      <c r="C304" t="s">
        <v>526</v>
      </c>
      <c r="F304" s="6">
        <v>982164</v>
      </c>
      <c r="H304" s="6">
        <v>284231</v>
      </c>
    </row>
    <row r="305" spans="1:8" ht="12.75">
      <c r="A305" s="8">
        <v>184</v>
      </c>
      <c r="C305" t="s">
        <v>527</v>
      </c>
      <c r="F305" s="6">
        <v>19302</v>
      </c>
      <c r="H305" s="6">
        <v>27959</v>
      </c>
    </row>
    <row r="306" spans="1:8" ht="12.75">
      <c r="A306" s="8">
        <v>185</v>
      </c>
      <c r="C306" t="s">
        <v>528</v>
      </c>
      <c r="F306" s="6">
        <v>40908</v>
      </c>
      <c r="H306" s="6">
        <v>9922</v>
      </c>
    </row>
    <row r="307" spans="1:8" ht="12.75">
      <c r="A307" s="8">
        <v>186</v>
      </c>
      <c r="C307" t="s">
        <v>529</v>
      </c>
      <c r="F307" s="6">
        <v>852</v>
      </c>
      <c r="H307" s="6">
        <v>2233</v>
      </c>
    </row>
    <row r="308" spans="1:8" ht="12.75">
      <c r="A308" s="8">
        <v>187</v>
      </c>
      <c r="C308" t="s">
        <v>250</v>
      </c>
      <c r="F308" s="6">
        <v>3773</v>
      </c>
      <c r="H308" s="6">
        <v>4764</v>
      </c>
    </row>
    <row r="309" spans="1:8" ht="12.75">
      <c r="A309" s="8">
        <v>188</v>
      </c>
      <c r="B309" s="4" t="s">
        <v>274</v>
      </c>
      <c r="C309" t="s">
        <v>530</v>
      </c>
      <c r="F309" s="6">
        <v>164483</v>
      </c>
      <c r="H309" s="6">
        <v>19027</v>
      </c>
    </row>
    <row r="310" spans="2:8" ht="12.75">
      <c r="B310" s="4" t="s">
        <v>275</v>
      </c>
      <c r="C310" t="s">
        <v>531</v>
      </c>
      <c r="F310" s="6">
        <v>63744</v>
      </c>
      <c r="H310" s="6">
        <v>6704</v>
      </c>
    </row>
    <row r="311" spans="1:8" ht="12.75">
      <c r="A311" s="8">
        <v>189</v>
      </c>
      <c r="C311" t="s">
        <v>225</v>
      </c>
      <c r="F311" s="6">
        <v>515066</v>
      </c>
      <c r="H311" s="6">
        <v>254209</v>
      </c>
    </row>
    <row r="312" spans="1:8" ht="12.75">
      <c r="A312" s="45"/>
      <c r="B312" s="46"/>
      <c r="C312" s="50" t="s">
        <v>398</v>
      </c>
      <c r="D312" s="47"/>
      <c r="E312" s="47"/>
      <c r="F312" s="66"/>
      <c r="G312" s="48"/>
      <c r="H312" s="66"/>
    </row>
    <row r="313" spans="1:8" ht="12.75">
      <c r="A313" s="8">
        <v>190</v>
      </c>
      <c r="B313" s="4" t="s">
        <v>274</v>
      </c>
      <c r="C313" t="s">
        <v>532</v>
      </c>
      <c r="F313" s="6">
        <v>23256</v>
      </c>
      <c r="H313" s="6">
        <v>963</v>
      </c>
    </row>
    <row r="314" spans="2:8" ht="12.75">
      <c r="B314" s="4" t="s">
        <v>275</v>
      </c>
      <c r="C314" t="s">
        <v>533</v>
      </c>
      <c r="F314" s="6">
        <v>309438</v>
      </c>
      <c r="H314" s="6">
        <v>11006</v>
      </c>
    </row>
    <row r="315" spans="2:8" ht="12.75">
      <c r="B315" s="4" t="s">
        <v>1912</v>
      </c>
      <c r="C315" t="s">
        <v>534</v>
      </c>
      <c r="F315" s="6">
        <v>30480</v>
      </c>
      <c r="H315" s="6">
        <v>3386</v>
      </c>
    </row>
    <row r="316" spans="2:8" ht="12.75">
      <c r="B316" s="4" t="s">
        <v>1923</v>
      </c>
      <c r="C316" t="s">
        <v>535</v>
      </c>
      <c r="F316" s="6">
        <v>112987</v>
      </c>
      <c r="H316" s="6">
        <v>62266</v>
      </c>
    </row>
    <row r="317" spans="2:8" ht="12.75">
      <c r="B317" s="4" t="s">
        <v>1924</v>
      </c>
      <c r="C317" t="s">
        <v>853</v>
      </c>
      <c r="F317" s="6">
        <v>1353441</v>
      </c>
      <c r="H317" s="6">
        <v>199373</v>
      </c>
    </row>
    <row r="318" spans="1:8" ht="12.75">
      <c r="A318" s="8">
        <v>191</v>
      </c>
      <c r="C318" t="s">
        <v>536</v>
      </c>
      <c r="F318" s="6">
        <v>168045</v>
      </c>
      <c r="H318" s="6">
        <v>1100</v>
      </c>
    </row>
    <row r="319" spans="1:8" ht="12.75">
      <c r="A319" s="8">
        <v>192</v>
      </c>
      <c r="D319" t="s">
        <v>537</v>
      </c>
      <c r="F319" s="6">
        <v>110977</v>
      </c>
      <c r="H319" s="6">
        <v>2873</v>
      </c>
    </row>
    <row r="320" spans="1:8" ht="12.75">
      <c r="A320" s="8">
        <v>193</v>
      </c>
      <c r="D320" t="s">
        <v>473</v>
      </c>
      <c r="F320" s="6">
        <v>335926</v>
      </c>
      <c r="H320" s="6">
        <v>89126</v>
      </c>
    </row>
    <row r="321" spans="1:8" ht="12.75">
      <c r="A321" s="8">
        <v>194</v>
      </c>
      <c r="C321" t="s">
        <v>256</v>
      </c>
      <c r="F321" s="6">
        <v>1069</v>
      </c>
      <c r="H321" s="6">
        <v>141</v>
      </c>
    </row>
    <row r="322" spans="1:8" ht="12.75">
      <c r="A322" s="8">
        <v>195</v>
      </c>
      <c r="C322" t="s">
        <v>474</v>
      </c>
      <c r="F322" s="6">
        <v>13705</v>
      </c>
      <c r="H322" s="6">
        <v>2794</v>
      </c>
    </row>
    <row r="323" spans="1:8" ht="12.75">
      <c r="A323" s="8">
        <v>196</v>
      </c>
      <c r="D323" t="s">
        <v>475</v>
      </c>
      <c r="F323" s="6">
        <v>222679</v>
      </c>
      <c r="H323" s="6">
        <v>36839</v>
      </c>
    </row>
    <row r="324" spans="1:8" ht="12.75">
      <c r="A324" s="8">
        <v>197</v>
      </c>
      <c r="D324" t="s">
        <v>219</v>
      </c>
      <c r="F324" s="6">
        <v>74463</v>
      </c>
      <c r="H324" s="6">
        <v>11760</v>
      </c>
    </row>
    <row r="325" spans="1:8" ht="12.75">
      <c r="A325" s="8">
        <v>198</v>
      </c>
      <c r="B325" s="4" t="s">
        <v>274</v>
      </c>
      <c r="D325" t="s">
        <v>476</v>
      </c>
      <c r="F325" s="6">
        <v>63022</v>
      </c>
      <c r="H325" s="6">
        <v>1742</v>
      </c>
    </row>
    <row r="326" spans="1:8" ht="12.75">
      <c r="A326" s="45"/>
      <c r="B326" s="46"/>
      <c r="C326" s="47"/>
      <c r="D326" s="50" t="s">
        <v>395</v>
      </c>
      <c r="E326" s="47"/>
      <c r="F326" s="66"/>
      <c r="G326" s="48"/>
      <c r="H326" s="66"/>
    </row>
    <row r="327" spans="2:8" ht="12.75">
      <c r="B327" s="4" t="s">
        <v>275</v>
      </c>
      <c r="C327" t="s">
        <v>477</v>
      </c>
      <c r="F327" s="6">
        <v>621725</v>
      </c>
      <c r="H327" s="6">
        <v>139800</v>
      </c>
    </row>
    <row r="328" spans="1:8" ht="12.75">
      <c r="A328" s="8">
        <v>199</v>
      </c>
      <c r="C328" t="s">
        <v>1589</v>
      </c>
      <c r="F328" s="6">
        <v>222396</v>
      </c>
      <c r="H328" s="6">
        <v>20090</v>
      </c>
    </row>
    <row r="329" spans="1:8" ht="12.75">
      <c r="A329" s="55">
        <v>200</v>
      </c>
      <c r="B329" s="56" t="s">
        <v>274</v>
      </c>
      <c r="C329" s="51" t="s">
        <v>478</v>
      </c>
      <c r="D329" s="51"/>
      <c r="E329" s="51"/>
      <c r="F329" s="77"/>
      <c r="G329" s="63"/>
      <c r="H329" s="77"/>
    </row>
    <row r="330" spans="1:8" ht="12.75">
      <c r="A330" s="44">
        <v>200</v>
      </c>
      <c r="B330" s="81" t="s">
        <v>274</v>
      </c>
      <c r="C330" s="82" t="s">
        <v>541</v>
      </c>
      <c r="D330" s="82"/>
      <c r="E330" s="82"/>
      <c r="F330" s="70">
        <v>0</v>
      </c>
      <c r="G330" s="14"/>
      <c r="H330" s="70">
        <v>0</v>
      </c>
    </row>
    <row r="331" spans="1:8" ht="12.75">
      <c r="A331" s="45"/>
      <c r="B331" s="46"/>
      <c r="C331" s="50" t="s">
        <v>399</v>
      </c>
      <c r="D331" s="47"/>
      <c r="E331" s="47"/>
      <c r="F331" s="66"/>
      <c r="G331" s="48"/>
      <c r="H331" s="66"/>
    </row>
    <row r="332" spans="2:8" ht="12.75">
      <c r="B332" s="4" t="s">
        <v>275</v>
      </c>
      <c r="C332" t="s">
        <v>479</v>
      </c>
      <c r="F332" s="6">
        <v>2657940</v>
      </c>
      <c r="H332" s="6">
        <v>343751</v>
      </c>
    </row>
    <row r="333" spans="2:8" ht="12.75">
      <c r="B333" s="4" t="s">
        <v>1912</v>
      </c>
      <c r="C333" t="s">
        <v>480</v>
      </c>
      <c r="F333" s="6">
        <v>887456</v>
      </c>
      <c r="H333" s="6">
        <v>250040</v>
      </c>
    </row>
    <row r="334" spans="2:8" ht="12.75">
      <c r="B334" s="4" t="s">
        <v>1923</v>
      </c>
      <c r="C334" t="s">
        <v>481</v>
      </c>
      <c r="F334" s="6">
        <v>1740633</v>
      </c>
      <c r="G334" s="37"/>
      <c r="H334" s="67"/>
    </row>
    <row r="335" spans="3:10" ht="12.75">
      <c r="C335" s="2" t="s">
        <v>482</v>
      </c>
      <c r="F335" s="6"/>
      <c r="G335" s="39">
        <f>SUM(F119:F334)</f>
        <v>436933960</v>
      </c>
      <c r="H335" s="6"/>
      <c r="I335" s="39">
        <v>674956</v>
      </c>
      <c r="J335" s="39" t="s">
        <v>1551</v>
      </c>
    </row>
    <row r="336" spans="2:8" ht="12.75">
      <c r="B336" s="2" t="s">
        <v>400</v>
      </c>
      <c r="F336" s="6"/>
      <c r="G336" s="37"/>
      <c r="H336" s="6"/>
    </row>
    <row r="337" spans="1:11" ht="12.75">
      <c r="A337" s="8">
        <v>201</v>
      </c>
      <c r="B337" s="4" t="s">
        <v>274</v>
      </c>
      <c r="C337" t="s">
        <v>483</v>
      </c>
      <c r="F337" s="6">
        <v>6870028</v>
      </c>
      <c r="G337" s="37"/>
      <c r="H337" s="136">
        <f>I337/4</f>
        <v>1685092.5</v>
      </c>
      <c r="I337" s="21">
        <v>6740370</v>
      </c>
      <c r="J337" s="22" t="s">
        <v>1591</v>
      </c>
      <c r="K337" s="92" t="s">
        <v>767</v>
      </c>
    </row>
    <row r="338" spans="2:11" ht="12.75">
      <c r="B338" s="4" t="s">
        <v>275</v>
      </c>
      <c r="C338" t="s">
        <v>484</v>
      </c>
      <c r="F338" s="6">
        <v>1624433</v>
      </c>
      <c r="G338" s="37"/>
      <c r="H338" s="136">
        <f>I338/8</f>
        <v>357171.75</v>
      </c>
      <c r="I338" s="21">
        <v>2857374</v>
      </c>
      <c r="J338" s="22" t="s">
        <v>1591</v>
      </c>
      <c r="K338" s="92" t="s">
        <v>768</v>
      </c>
    </row>
    <row r="339" spans="1:11" ht="12.75">
      <c r="A339" s="44">
        <v>202</v>
      </c>
      <c r="B339" s="81" t="s">
        <v>274</v>
      </c>
      <c r="C339" s="82" t="s">
        <v>542</v>
      </c>
      <c r="D339" s="82"/>
      <c r="E339" s="82"/>
      <c r="F339" s="70">
        <v>5412922</v>
      </c>
      <c r="G339" s="38"/>
      <c r="H339" s="70">
        <v>733557</v>
      </c>
      <c r="I339" s="21"/>
      <c r="J339" s="22"/>
      <c r="K339" s="31"/>
    </row>
    <row r="340" spans="1:11" ht="12.75">
      <c r="A340" s="44"/>
      <c r="B340" s="81" t="s">
        <v>275</v>
      </c>
      <c r="C340" s="82" t="s">
        <v>1914</v>
      </c>
      <c r="D340" s="82"/>
      <c r="E340" s="82"/>
      <c r="F340" s="70">
        <v>736604</v>
      </c>
      <c r="G340" s="38"/>
      <c r="H340" s="70">
        <v>116240</v>
      </c>
      <c r="I340" s="21"/>
      <c r="J340" s="22"/>
      <c r="K340" s="31"/>
    </row>
    <row r="341" spans="1:11" ht="12.75">
      <c r="A341" s="8">
        <v>203</v>
      </c>
      <c r="C341" t="s">
        <v>485</v>
      </c>
      <c r="F341" s="6">
        <v>108163</v>
      </c>
      <c r="G341" s="37"/>
      <c r="H341" s="136">
        <f>I341*20</f>
        <v>46080</v>
      </c>
      <c r="I341" s="21">
        <v>2304</v>
      </c>
      <c r="J341" s="22" t="s">
        <v>1591</v>
      </c>
      <c r="K341" s="92" t="s">
        <v>769</v>
      </c>
    </row>
    <row r="342" spans="1:11" ht="12.75">
      <c r="A342" s="8">
        <v>204</v>
      </c>
      <c r="B342" s="4" t="s">
        <v>274</v>
      </c>
      <c r="C342" t="s">
        <v>1572</v>
      </c>
      <c r="F342" s="6">
        <v>3728602</v>
      </c>
      <c r="G342" s="37"/>
      <c r="H342" s="136">
        <f>I342*10</f>
        <v>791820</v>
      </c>
      <c r="I342" s="21">
        <v>79182</v>
      </c>
      <c r="J342" s="22" t="s">
        <v>1591</v>
      </c>
      <c r="K342" s="92" t="s">
        <v>770</v>
      </c>
    </row>
    <row r="343" spans="2:11" ht="12.75">
      <c r="B343" s="4" t="s">
        <v>275</v>
      </c>
      <c r="C343" t="s">
        <v>486</v>
      </c>
      <c r="F343" s="6">
        <v>1819</v>
      </c>
      <c r="G343" s="37"/>
      <c r="H343" s="136">
        <f>I343*10</f>
        <v>4040</v>
      </c>
      <c r="I343" s="21">
        <v>404</v>
      </c>
      <c r="J343" s="22" t="s">
        <v>1591</v>
      </c>
      <c r="K343" s="92" t="s">
        <v>770</v>
      </c>
    </row>
    <row r="344" spans="1:11" ht="12.75">
      <c r="A344" s="8">
        <v>205</v>
      </c>
      <c r="C344" t="s">
        <v>487</v>
      </c>
      <c r="F344" s="6">
        <v>180</v>
      </c>
      <c r="G344" s="37"/>
      <c r="H344" s="136">
        <f>I344*10</f>
        <v>270</v>
      </c>
      <c r="I344" s="21">
        <v>27</v>
      </c>
      <c r="J344" s="22" t="s">
        <v>1591</v>
      </c>
      <c r="K344" s="92" t="s">
        <v>770</v>
      </c>
    </row>
    <row r="345" spans="1:11" ht="12.75">
      <c r="A345" s="8">
        <v>206</v>
      </c>
      <c r="C345" t="s">
        <v>488</v>
      </c>
      <c r="F345" s="6">
        <v>61705</v>
      </c>
      <c r="G345" s="37"/>
      <c r="H345" s="136">
        <f>I345*10</f>
        <v>154670</v>
      </c>
      <c r="I345" s="21">
        <v>15467</v>
      </c>
      <c r="J345" s="22" t="s">
        <v>1591</v>
      </c>
      <c r="K345" s="92" t="s">
        <v>770</v>
      </c>
    </row>
    <row r="346" spans="3:11" ht="12.75">
      <c r="C346" s="1" t="s">
        <v>489</v>
      </c>
      <c r="F346" s="6"/>
      <c r="G346" s="37">
        <f>SUM(F341:F345)</f>
        <v>3900469</v>
      </c>
      <c r="H346" s="91"/>
      <c r="I346" s="41">
        <f>SUM(I341:I345)</f>
        <v>97384</v>
      </c>
      <c r="J346" s="41" t="s">
        <v>1591</v>
      </c>
      <c r="K346" s="31"/>
    </row>
    <row r="347" spans="1:11" ht="12.75">
      <c r="A347" s="8">
        <v>207</v>
      </c>
      <c r="C347" t="s">
        <v>238</v>
      </c>
      <c r="F347" s="6">
        <v>10255472</v>
      </c>
      <c r="G347" s="37"/>
      <c r="H347" s="136">
        <f>I347*20</f>
        <v>1877660</v>
      </c>
      <c r="I347" s="21">
        <v>93883</v>
      </c>
      <c r="J347" s="22" t="s">
        <v>1591</v>
      </c>
      <c r="K347" s="92" t="s">
        <v>769</v>
      </c>
    </row>
    <row r="348" spans="1:8" ht="12.75">
      <c r="A348" s="8">
        <v>208</v>
      </c>
      <c r="B348" s="4" t="s">
        <v>274</v>
      </c>
      <c r="C348" t="s">
        <v>490</v>
      </c>
      <c r="F348" s="6">
        <v>276599</v>
      </c>
      <c r="H348" s="6">
        <v>49388</v>
      </c>
    </row>
    <row r="349" spans="2:8" ht="12.75">
      <c r="B349" s="4" t="s">
        <v>275</v>
      </c>
      <c r="C349" t="s">
        <v>491</v>
      </c>
      <c r="F349" s="6">
        <v>142658</v>
      </c>
      <c r="H349" s="6">
        <v>18937</v>
      </c>
    </row>
    <row r="350" spans="1:8" ht="12.75">
      <c r="A350" s="45"/>
      <c r="B350" s="46"/>
      <c r="C350" s="50" t="s">
        <v>2166</v>
      </c>
      <c r="D350" s="47"/>
      <c r="E350" s="47"/>
      <c r="F350" s="66"/>
      <c r="G350" s="48"/>
      <c r="H350" s="66"/>
    </row>
    <row r="351" spans="2:8" ht="12.75">
      <c r="B351" s="4" t="s">
        <v>1912</v>
      </c>
      <c r="C351" t="s">
        <v>492</v>
      </c>
      <c r="F351" s="6">
        <v>900751</v>
      </c>
      <c r="G351" s="37"/>
      <c r="H351" s="69"/>
    </row>
    <row r="352" spans="3:10" ht="12.75">
      <c r="C352" s="2" t="s">
        <v>493</v>
      </c>
      <c r="F352" s="6"/>
      <c r="G352" s="39">
        <f>SUM(F337:F352)</f>
        <v>30119936</v>
      </c>
      <c r="H352" s="6"/>
      <c r="I352" s="39">
        <v>5951</v>
      </c>
      <c r="J352" s="39" t="s">
        <v>1551</v>
      </c>
    </row>
    <row r="353" spans="2:8" ht="12.75">
      <c r="B353" s="2" t="s">
        <v>401</v>
      </c>
      <c r="F353" s="6"/>
      <c r="G353" s="37"/>
      <c r="H353" s="6"/>
    </row>
    <row r="354" spans="1:14" ht="12.75">
      <c r="A354" s="8">
        <v>209</v>
      </c>
      <c r="B354" s="4" t="s">
        <v>274</v>
      </c>
      <c r="C354" t="s">
        <v>254</v>
      </c>
      <c r="F354" s="6">
        <v>92386</v>
      </c>
      <c r="H354" s="6">
        <v>1297016</v>
      </c>
      <c r="I354" s="14"/>
      <c r="J354" s="15"/>
      <c r="K354" s="31"/>
      <c r="L354" s="15"/>
      <c r="M354" s="15"/>
      <c r="N354" s="15"/>
    </row>
    <row r="355" spans="2:8" ht="12.75">
      <c r="B355" s="4" t="s">
        <v>275</v>
      </c>
      <c r="C355" t="s">
        <v>494</v>
      </c>
      <c r="F355" s="6">
        <v>2562</v>
      </c>
      <c r="H355" s="6">
        <v>10102</v>
      </c>
    </row>
    <row r="356" spans="1:8" ht="12.75">
      <c r="A356" s="8">
        <v>210</v>
      </c>
      <c r="C356" t="s">
        <v>495</v>
      </c>
      <c r="F356" s="6">
        <v>2314</v>
      </c>
      <c r="H356" s="6">
        <v>331</v>
      </c>
    </row>
    <row r="357" spans="1:8" ht="12.75">
      <c r="A357" s="8">
        <v>211</v>
      </c>
      <c r="C357" t="s">
        <v>1776</v>
      </c>
      <c r="F357" s="6">
        <v>32543</v>
      </c>
      <c r="H357" s="6">
        <v>17606</v>
      </c>
    </row>
    <row r="358" spans="1:8" ht="12.75">
      <c r="A358" s="44">
        <v>212</v>
      </c>
      <c r="D358" t="s">
        <v>864</v>
      </c>
      <c r="F358" s="6">
        <v>535</v>
      </c>
      <c r="H358" s="6">
        <v>13</v>
      </c>
    </row>
    <row r="359" spans="1:8" ht="12.75">
      <c r="A359" s="8">
        <v>213</v>
      </c>
      <c r="C359" t="s">
        <v>1777</v>
      </c>
      <c r="F359" s="6">
        <v>415862</v>
      </c>
      <c r="H359" s="6">
        <v>50333</v>
      </c>
    </row>
    <row r="360" spans="1:8" ht="12.75">
      <c r="A360" s="8">
        <v>214</v>
      </c>
      <c r="C360" t="s">
        <v>1778</v>
      </c>
      <c r="F360" s="6">
        <v>718057</v>
      </c>
      <c r="H360" s="6">
        <v>51114</v>
      </c>
    </row>
    <row r="361" spans="1:8" ht="12.75">
      <c r="A361" s="8">
        <v>215</v>
      </c>
      <c r="C361" t="s">
        <v>1779</v>
      </c>
      <c r="F361" s="6">
        <v>260258</v>
      </c>
      <c r="H361" s="6">
        <v>41255</v>
      </c>
    </row>
    <row r="362" spans="1:8" ht="12.75">
      <c r="A362" s="8">
        <v>216</v>
      </c>
      <c r="C362" t="s">
        <v>1780</v>
      </c>
      <c r="F362" s="6">
        <v>703401</v>
      </c>
      <c r="H362" s="6">
        <v>113628</v>
      </c>
    </row>
    <row r="363" spans="1:8" ht="12.75">
      <c r="A363" s="8">
        <v>217</v>
      </c>
      <c r="B363" s="4" t="s">
        <v>274</v>
      </c>
      <c r="C363" t="s">
        <v>1781</v>
      </c>
      <c r="F363" s="6">
        <v>76723</v>
      </c>
      <c r="H363" s="6">
        <v>3602</v>
      </c>
    </row>
    <row r="364" spans="2:8" ht="12.75">
      <c r="B364" s="4" t="s">
        <v>275</v>
      </c>
      <c r="C364" t="s">
        <v>1782</v>
      </c>
      <c r="F364" s="6">
        <v>322546</v>
      </c>
      <c r="H364" s="6">
        <v>21413</v>
      </c>
    </row>
    <row r="365" spans="1:8" ht="12.75">
      <c r="A365" s="8">
        <v>218</v>
      </c>
      <c r="C365" t="s">
        <v>1783</v>
      </c>
      <c r="F365" s="6">
        <v>71638</v>
      </c>
      <c r="G365" s="37"/>
      <c r="H365" s="69"/>
    </row>
    <row r="366" spans="1:8" ht="12.75">
      <c r="A366" s="8">
        <v>219</v>
      </c>
      <c r="C366" t="s">
        <v>1784</v>
      </c>
      <c r="F366" s="6">
        <v>47948</v>
      </c>
      <c r="G366" s="37"/>
      <c r="H366" s="69"/>
    </row>
    <row r="367" spans="1:8" ht="12.75">
      <c r="A367" s="44">
        <v>220</v>
      </c>
      <c r="B367" s="4" t="s">
        <v>274</v>
      </c>
      <c r="C367" s="33" t="s">
        <v>865</v>
      </c>
      <c r="F367" s="6">
        <v>84677</v>
      </c>
      <c r="H367" s="6">
        <v>740</v>
      </c>
    </row>
    <row r="368" spans="1:8" ht="12.75">
      <c r="A368" s="44"/>
      <c r="C368" t="s">
        <v>1785</v>
      </c>
      <c r="F368" s="6"/>
      <c r="G368" s="37"/>
      <c r="H368" s="6"/>
    </row>
    <row r="369" spans="1:8" ht="12.75">
      <c r="A369" s="53"/>
      <c r="B369" s="49" t="s">
        <v>275</v>
      </c>
      <c r="C369" s="50"/>
      <c r="D369" s="50" t="s">
        <v>1786</v>
      </c>
      <c r="E369" s="51"/>
      <c r="F369" s="68"/>
      <c r="G369" s="52"/>
      <c r="H369" s="68"/>
    </row>
    <row r="370" spans="1:8" ht="12.75">
      <c r="A370" s="44"/>
      <c r="B370" s="57" t="s">
        <v>275</v>
      </c>
      <c r="D370" t="s">
        <v>866</v>
      </c>
      <c r="F370" s="6">
        <v>95</v>
      </c>
      <c r="H370" s="6">
        <v>5</v>
      </c>
    </row>
    <row r="371" spans="1:8" ht="12.75">
      <c r="A371" s="53"/>
      <c r="B371" s="49" t="s">
        <v>1923</v>
      </c>
      <c r="C371" s="50"/>
      <c r="D371" s="50" t="s">
        <v>1789</v>
      </c>
      <c r="E371" s="50"/>
      <c r="F371" s="68"/>
      <c r="G371" s="52"/>
      <c r="H371" s="68"/>
    </row>
    <row r="372" spans="1:8" ht="12.75">
      <c r="A372" s="53"/>
      <c r="B372" s="49" t="s">
        <v>1924</v>
      </c>
      <c r="C372" s="50"/>
      <c r="D372" s="50"/>
      <c r="E372" s="50" t="s">
        <v>1787</v>
      </c>
      <c r="F372" s="68"/>
      <c r="G372" s="52"/>
      <c r="H372" s="68"/>
    </row>
    <row r="373" spans="1:8" ht="12.75">
      <c r="A373" s="44">
        <v>221</v>
      </c>
      <c r="D373" t="s">
        <v>1094</v>
      </c>
      <c r="F373" s="6">
        <v>101425</v>
      </c>
      <c r="H373" s="6">
        <v>623</v>
      </c>
    </row>
    <row r="374" spans="1:8" ht="12.75">
      <c r="A374" s="8">
        <v>222</v>
      </c>
      <c r="E374" t="s">
        <v>1788</v>
      </c>
      <c r="F374" s="6">
        <v>418593</v>
      </c>
      <c r="H374" s="6">
        <v>1917</v>
      </c>
    </row>
    <row r="375" spans="1:13" ht="12.75">
      <c r="A375" s="55">
        <v>221</v>
      </c>
      <c r="B375" s="56"/>
      <c r="C375" s="51" t="s">
        <v>1095</v>
      </c>
      <c r="D375" s="51"/>
      <c r="E375" s="51"/>
      <c r="F375" s="68"/>
      <c r="G375" s="63"/>
      <c r="H375" s="67"/>
      <c r="M375" s="15"/>
    </row>
    <row r="376" spans="1:13" ht="12.75">
      <c r="A376" s="55">
        <v>222</v>
      </c>
      <c r="B376" s="56"/>
      <c r="C376" s="51" t="s">
        <v>1096</v>
      </c>
      <c r="D376" s="51"/>
      <c r="E376" s="51"/>
      <c r="F376" s="68"/>
      <c r="G376" s="63"/>
      <c r="H376" s="67"/>
      <c r="M376" s="15"/>
    </row>
    <row r="377" spans="1:8" ht="12.75">
      <c r="A377" s="8">
        <v>223</v>
      </c>
      <c r="C377" t="s">
        <v>1790</v>
      </c>
      <c r="F377" s="6">
        <v>4102</v>
      </c>
      <c r="H377" s="6">
        <v>44</v>
      </c>
    </row>
    <row r="378" spans="1:8" ht="12.75">
      <c r="A378" s="8">
        <v>224</v>
      </c>
      <c r="C378" t="s">
        <v>1791</v>
      </c>
      <c r="F378" s="6">
        <v>17290</v>
      </c>
      <c r="H378" s="6">
        <v>335</v>
      </c>
    </row>
    <row r="379" spans="1:8" ht="12.75">
      <c r="A379" s="8">
        <v>225</v>
      </c>
      <c r="C379" t="s">
        <v>1792</v>
      </c>
      <c r="F379" s="6">
        <v>306308</v>
      </c>
      <c r="H379" s="6">
        <v>11865</v>
      </c>
    </row>
    <row r="380" spans="1:8" ht="12.75">
      <c r="A380" s="8">
        <v>226</v>
      </c>
      <c r="C380" t="s">
        <v>1793</v>
      </c>
      <c r="F380" s="6">
        <v>224634</v>
      </c>
      <c r="H380" s="6">
        <v>12171</v>
      </c>
    </row>
    <row r="381" spans="1:8" ht="12.75">
      <c r="A381" s="45"/>
      <c r="B381" s="46"/>
      <c r="C381" s="50" t="s">
        <v>402</v>
      </c>
      <c r="D381" s="50"/>
      <c r="E381" s="50"/>
      <c r="F381" s="66"/>
      <c r="G381" s="48"/>
      <c r="H381" s="66"/>
    </row>
    <row r="382" spans="1:8" ht="12.75">
      <c r="A382" s="45"/>
      <c r="B382" s="46"/>
      <c r="C382" s="50" t="s">
        <v>403</v>
      </c>
      <c r="D382" s="50"/>
      <c r="E382" s="50"/>
      <c r="F382" s="66"/>
      <c r="G382" s="48"/>
      <c r="H382" s="66"/>
    </row>
    <row r="383" spans="1:8" ht="12.75">
      <c r="A383" s="45"/>
      <c r="B383" s="46"/>
      <c r="C383" s="50"/>
      <c r="D383" s="50" t="s">
        <v>404</v>
      </c>
      <c r="E383" s="50"/>
      <c r="F383" s="66"/>
      <c r="G383" s="48"/>
      <c r="H383" s="66"/>
    </row>
    <row r="384" spans="1:8" ht="12.75">
      <c r="A384" s="45"/>
      <c r="B384" s="46"/>
      <c r="C384" s="50"/>
      <c r="D384" s="50" t="s">
        <v>405</v>
      </c>
      <c r="E384" s="50"/>
      <c r="F384" s="66"/>
      <c r="G384" s="48"/>
      <c r="H384" s="66"/>
    </row>
    <row r="385" spans="1:8" ht="12.75">
      <c r="A385" s="45"/>
      <c r="B385" s="46"/>
      <c r="C385" s="50" t="s">
        <v>406</v>
      </c>
      <c r="D385" s="50"/>
      <c r="E385" s="50"/>
      <c r="F385" s="66"/>
      <c r="G385" s="48"/>
      <c r="H385" s="66"/>
    </row>
    <row r="386" spans="1:8" ht="12.75">
      <c r="A386" s="45"/>
      <c r="B386" s="46"/>
      <c r="C386" s="50"/>
      <c r="D386" s="50" t="s">
        <v>407</v>
      </c>
      <c r="E386" s="50"/>
      <c r="F386" s="66"/>
      <c r="G386" s="48"/>
      <c r="H386" s="66"/>
    </row>
    <row r="387" spans="1:8" ht="12.75">
      <c r="A387" s="45"/>
      <c r="B387" s="46"/>
      <c r="C387" s="50"/>
      <c r="D387" s="50" t="s">
        <v>405</v>
      </c>
      <c r="E387" s="50"/>
      <c r="F387" s="66"/>
      <c r="G387" s="48"/>
      <c r="H387" s="66"/>
    </row>
    <row r="388" spans="1:8" ht="12.75">
      <c r="A388" s="45"/>
      <c r="B388" s="46"/>
      <c r="C388" s="50"/>
      <c r="D388" s="50" t="s">
        <v>408</v>
      </c>
      <c r="E388" s="50"/>
      <c r="F388" s="66"/>
      <c r="G388" s="48"/>
      <c r="H388" s="66"/>
    </row>
    <row r="389" spans="1:8" ht="12.75">
      <c r="A389" s="8">
        <v>227</v>
      </c>
      <c r="C389" t="s">
        <v>1794</v>
      </c>
      <c r="F389" s="6">
        <v>252004</v>
      </c>
      <c r="H389" s="6">
        <v>57186</v>
      </c>
    </row>
    <row r="390" spans="1:8" ht="12.75">
      <c r="A390" s="8">
        <v>228</v>
      </c>
      <c r="C390" t="s">
        <v>1795</v>
      </c>
      <c r="F390" s="6">
        <v>2039149</v>
      </c>
      <c r="H390" s="6">
        <v>539733</v>
      </c>
    </row>
    <row r="391" spans="1:8" ht="12.75">
      <c r="A391" s="8">
        <v>229</v>
      </c>
      <c r="C391" t="s">
        <v>1796</v>
      </c>
      <c r="F391" s="6">
        <v>267563</v>
      </c>
      <c r="H391" s="6">
        <v>69725</v>
      </c>
    </row>
    <row r="392" spans="1:8" ht="12.75">
      <c r="A392" s="8">
        <v>230</v>
      </c>
      <c r="C392" t="s">
        <v>1797</v>
      </c>
      <c r="F392" s="6">
        <v>63667</v>
      </c>
      <c r="H392" s="6">
        <v>9143</v>
      </c>
    </row>
    <row r="393" spans="1:8" ht="12.75">
      <c r="A393" s="8">
        <v>231</v>
      </c>
      <c r="B393" s="4" t="s">
        <v>274</v>
      </c>
      <c r="C393" t="s">
        <v>1798</v>
      </c>
      <c r="F393" s="6">
        <v>11915</v>
      </c>
      <c r="H393" s="6">
        <v>93</v>
      </c>
    </row>
    <row r="394" spans="2:8" ht="12.75">
      <c r="B394" s="4" t="s">
        <v>275</v>
      </c>
      <c r="D394" t="s">
        <v>1799</v>
      </c>
      <c r="F394" s="83">
        <v>0</v>
      </c>
      <c r="G394" s="14"/>
      <c r="H394" s="83">
        <v>0</v>
      </c>
    </row>
    <row r="395" spans="1:8" ht="12.75">
      <c r="A395" s="139">
        <v>232</v>
      </c>
      <c r="B395" s="49" t="s">
        <v>274</v>
      </c>
      <c r="C395" s="51" t="s">
        <v>771</v>
      </c>
      <c r="D395" s="51"/>
      <c r="E395" s="51"/>
      <c r="F395" s="77"/>
      <c r="G395" s="63"/>
      <c r="H395" s="77"/>
    </row>
    <row r="396" spans="1:8" ht="12.75">
      <c r="A396" s="8">
        <v>232</v>
      </c>
      <c r="C396" t="s">
        <v>1800</v>
      </c>
      <c r="F396" s="6">
        <v>979507</v>
      </c>
      <c r="H396" s="6">
        <v>106144</v>
      </c>
    </row>
    <row r="397" spans="1:8" ht="12.75">
      <c r="A397" s="8">
        <v>233</v>
      </c>
      <c r="C397" t="s">
        <v>1801</v>
      </c>
      <c r="F397" s="83">
        <v>0</v>
      </c>
      <c r="G397" s="14"/>
      <c r="H397" s="83">
        <v>0</v>
      </c>
    </row>
    <row r="398" spans="1:8" ht="12.75">
      <c r="A398" s="8">
        <v>234</v>
      </c>
      <c r="B398" s="4" t="s">
        <v>274</v>
      </c>
      <c r="C398" t="s">
        <v>1802</v>
      </c>
      <c r="F398" s="6">
        <v>67858</v>
      </c>
      <c r="H398" s="6">
        <v>8100</v>
      </c>
    </row>
    <row r="399" spans="2:8" ht="12.75">
      <c r="B399" s="4" t="s">
        <v>275</v>
      </c>
      <c r="C399" t="s">
        <v>1803</v>
      </c>
      <c r="F399" s="6">
        <v>46801</v>
      </c>
      <c r="H399" s="6">
        <v>2923</v>
      </c>
    </row>
    <row r="400" spans="3:9" ht="12.75">
      <c r="C400" s="1" t="s">
        <v>1804</v>
      </c>
      <c r="F400" s="6"/>
      <c r="G400" s="37">
        <f>SUM(F365:F399)</f>
        <v>5005174</v>
      </c>
      <c r="H400" s="83"/>
      <c r="I400" s="58"/>
    </row>
    <row r="401" spans="1:9" ht="12.75">
      <c r="A401" s="8">
        <v>235</v>
      </c>
      <c r="C401" t="s">
        <v>1805</v>
      </c>
      <c r="F401" s="6">
        <v>183565</v>
      </c>
      <c r="H401" s="6">
        <v>112312</v>
      </c>
      <c r="I401" s="37"/>
    </row>
    <row r="402" spans="1:9" ht="12.75">
      <c r="A402" s="8">
        <v>236</v>
      </c>
      <c r="B402" s="4" t="s">
        <v>274</v>
      </c>
      <c r="C402" t="s">
        <v>1806</v>
      </c>
      <c r="F402" s="6">
        <v>1949231</v>
      </c>
      <c r="H402" s="6">
        <v>873806</v>
      </c>
      <c r="I402" s="37"/>
    </row>
    <row r="403" spans="1:9" ht="12.75">
      <c r="A403" s="45"/>
      <c r="B403" s="46"/>
      <c r="C403" s="50" t="s">
        <v>409</v>
      </c>
      <c r="D403" s="47"/>
      <c r="E403" s="47"/>
      <c r="F403" s="66"/>
      <c r="G403" s="48"/>
      <c r="H403" s="66"/>
      <c r="I403" s="37"/>
    </row>
    <row r="404" spans="2:9" ht="12.75">
      <c r="B404" s="4" t="s">
        <v>275</v>
      </c>
      <c r="C404" t="s">
        <v>1807</v>
      </c>
      <c r="F404" s="6">
        <v>24798</v>
      </c>
      <c r="H404" s="6">
        <v>4442</v>
      </c>
      <c r="I404" s="37"/>
    </row>
    <row r="405" spans="2:9" ht="12.75">
      <c r="B405" s="4" t="s">
        <v>1912</v>
      </c>
      <c r="C405" t="s">
        <v>1808</v>
      </c>
      <c r="F405" s="6">
        <v>175702</v>
      </c>
      <c r="H405" s="6">
        <v>116201</v>
      </c>
      <c r="I405" s="37"/>
    </row>
    <row r="406" spans="2:9" ht="12.75">
      <c r="B406" s="4" t="s">
        <v>1923</v>
      </c>
      <c r="C406" t="s">
        <v>76</v>
      </c>
      <c r="F406" s="6">
        <v>572088</v>
      </c>
      <c r="H406" s="6">
        <v>210441</v>
      </c>
      <c r="I406" s="37"/>
    </row>
    <row r="407" spans="3:9" ht="12.75">
      <c r="C407" s="1" t="s">
        <v>77</v>
      </c>
      <c r="F407" s="6"/>
      <c r="G407" s="37">
        <f>SUM(F401:F407)</f>
        <v>2905384</v>
      </c>
      <c r="H407" s="6"/>
      <c r="I407" s="37">
        <f>SUM(H401:H407)</f>
        <v>1317202</v>
      </c>
    </row>
    <row r="408" spans="1:8" ht="12.75">
      <c r="A408" s="53"/>
      <c r="B408" s="54"/>
      <c r="C408" s="28"/>
      <c r="D408" s="27"/>
      <c r="E408" s="27"/>
      <c r="F408" s="67"/>
      <c r="G408" s="40"/>
      <c r="H408" s="67"/>
    </row>
    <row r="409" spans="1:8" ht="12.75">
      <c r="A409" s="8">
        <v>237</v>
      </c>
      <c r="B409" s="4" t="s">
        <v>274</v>
      </c>
      <c r="C409" t="s">
        <v>78</v>
      </c>
      <c r="F409" s="6">
        <v>4119090</v>
      </c>
      <c r="H409" s="6">
        <v>122177</v>
      </c>
    </row>
    <row r="410" spans="2:8" ht="12.75">
      <c r="B410" s="4" t="s">
        <v>275</v>
      </c>
      <c r="D410" t="s">
        <v>79</v>
      </c>
      <c r="F410" s="6">
        <v>1476731</v>
      </c>
      <c r="H410" s="6">
        <v>51057</v>
      </c>
    </row>
    <row r="411" spans="1:8" ht="12.75">
      <c r="A411" s="45"/>
      <c r="B411" s="46"/>
      <c r="C411" s="50" t="s">
        <v>1785</v>
      </c>
      <c r="D411" s="50"/>
      <c r="E411" s="47"/>
      <c r="F411" s="66"/>
      <c r="G411" s="48"/>
      <c r="H411" s="66"/>
    </row>
    <row r="412" spans="1:8" ht="12.75">
      <c r="A412" s="45"/>
      <c r="B412" s="46"/>
      <c r="C412" s="50"/>
      <c r="D412" s="50" t="s">
        <v>410</v>
      </c>
      <c r="E412" s="47"/>
      <c r="F412" s="66"/>
      <c r="G412" s="48"/>
      <c r="H412" s="66"/>
    </row>
    <row r="413" spans="1:8" ht="12.75">
      <c r="A413" s="45"/>
      <c r="B413" s="46"/>
      <c r="C413" s="50"/>
      <c r="D413" s="50" t="s">
        <v>411</v>
      </c>
      <c r="E413" s="47"/>
      <c r="F413" s="66"/>
      <c r="G413" s="48"/>
      <c r="H413" s="66"/>
    </row>
    <row r="414" spans="1:8" ht="12.75">
      <c r="A414" s="8">
        <v>238</v>
      </c>
      <c r="C414" t="s">
        <v>80</v>
      </c>
      <c r="F414" s="6">
        <v>187524</v>
      </c>
      <c r="H414" s="6">
        <v>29862</v>
      </c>
    </row>
    <row r="415" spans="1:8" ht="12.75">
      <c r="A415" s="8">
        <v>239</v>
      </c>
      <c r="D415" t="s">
        <v>81</v>
      </c>
      <c r="F415" s="6">
        <v>101630</v>
      </c>
      <c r="H415" s="6">
        <v>32788</v>
      </c>
    </row>
    <row r="416" spans="1:8" ht="12.75">
      <c r="A416" s="8">
        <v>240</v>
      </c>
      <c r="C416" t="s">
        <v>82</v>
      </c>
      <c r="F416" s="6">
        <v>5683</v>
      </c>
      <c r="H416" s="6">
        <v>1352</v>
      </c>
    </row>
    <row r="417" spans="1:11" ht="12.75">
      <c r="A417" s="8">
        <v>241</v>
      </c>
      <c r="B417" s="4" t="s">
        <v>274</v>
      </c>
      <c r="C417" t="s">
        <v>83</v>
      </c>
      <c r="F417" s="6">
        <v>174821</v>
      </c>
      <c r="G417" s="37"/>
      <c r="H417" s="131">
        <f>I417/25</f>
        <v>7734.44</v>
      </c>
      <c r="I417" s="21">
        <v>193361</v>
      </c>
      <c r="J417" s="22" t="s">
        <v>1547</v>
      </c>
      <c r="K417" s="132" t="s">
        <v>1098</v>
      </c>
    </row>
    <row r="418" spans="2:8" ht="12.75">
      <c r="B418" s="4" t="s">
        <v>275</v>
      </c>
      <c r="C418" t="s">
        <v>84</v>
      </c>
      <c r="F418" s="6">
        <v>75644</v>
      </c>
      <c r="H418" s="6">
        <v>8272</v>
      </c>
    </row>
    <row r="419" spans="1:9" ht="12.75">
      <c r="A419" s="8">
        <v>242</v>
      </c>
      <c r="B419" s="4" t="s">
        <v>274</v>
      </c>
      <c r="C419" t="s">
        <v>85</v>
      </c>
      <c r="F419" s="6">
        <v>296538</v>
      </c>
      <c r="H419" s="6">
        <v>152185</v>
      </c>
      <c r="I419" s="37"/>
    </row>
    <row r="420" spans="2:9" ht="12.75">
      <c r="B420" s="4" t="s">
        <v>275</v>
      </c>
      <c r="C420" t="s">
        <v>86</v>
      </c>
      <c r="F420" s="6">
        <v>6619</v>
      </c>
      <c r="H420" s="6">
        <v>4613</v>
      </c>
      <c r="I420" s="37"/>
    </row>
    <row r="421" spans="1:9" ht="12.75">
      <c r="A421" s="8">
        <v>243</v>
      </c>
      <c r="C421" t="s">
        <v>87</v>
      </c>
      <c r="F421" s="6">
        <v>22939</v>
      </c>
      <c r="H421" s="6">
        <v>1110</v>
      </c>
      <c r="I421" s="37"/>
    </row>
    <row r="422" spans="1:9" ht="12.75">
      <c r="A422" s="8">
        <v>244</v>
      </c>
      <c r="C422" s="33" t="s">
        <v>574</v>
      </c>
      <c r="F422" s="6">
        <v>532973</v>
      </c>
      <c r="H422" s="6">
        <v>13137</v>
      </c>
      <c r="I422" s="37"/>
    </row>
    <row r="423" spans="1:9" ht="12.75">
      <c r="A423" s="8">
        <v>245</v>
      </c>
      <c r="C423" t="s">
        <v>235</v>
      </c>
      <c r="F423" s="6">
        <v>68296</v>
      </c>
      <c r="H423" s="6">
        <v>2444</v>
      </c>
      <c r="I423" s="37"/>
    </row>
    <row r="424" spans="1:9" ht="12.75">
      <c r="A424" s="8">
        <v>246</v>
      </c>
      <c r="C424" t="s">
        <v>88</v>
      </c>
      <c r="F424" s="6">
        <v>247521</v>
      </c>
      <c r="H424" s="6">
        <v>8543</v>
      </c>
      <c r="I424" s="37"/>
    </row>
    <row r="425" spans="1:9" ht="12.75">
      <c r="A425" s="8">
        <v>247</v>
      </c>
      <c r="B425" s="4" t="s">
        <v>274</v>
      </c>
      <c r="C425" t="s">
        <v>89</v>
      </c>
      <c r="F425" s="6">
        <v>176753</v>
      </c>
      <c r="H425" s="6">
        <v>28305</v>
      </c>
      <c r="I425" s="37"/>
    </row>
    <row r="426" spans="2:9" ht="12.75">
      <c r="B426" s="4" t="s">
        <v>275</v>
      </c>
      <c r="C426" t="s">
        <v>90</v>
      </c>
      <c r="F426" s="6">
        <v>91683</v>
      </c>
      <c r="H426" s="6">
        <v>19100</v>
      </c>
      <c r="I426" s="37"/>
    </row>
    <row r="427" spans="2:9" ht="12.75">
      <c r="B427" s="4" t="s">
        <v>1912</v>
      </c>
      <c r="C427" t="s">
        <v>91</v>
      </c>
      <c r="F427" s="6">
        <v>17438</v>
      </c>
      <c r="H427" s="6">
        <v>2520</v>
      </c>
      <c r="I427" s="37"/>
    </row>
    <row r="428" spans="2:9" ht="12.75">
      <c r="B428" s="4" t="s">
        <v>1923</v>
      </c>
      <c r="C428" t="s">
        <v>251</v>
      </c>
      <c r="F428" s="6">
        <v>73102</v>
      </c>
      <c r="H428" s="6">
        <v>10479</v>
      </c>
      <c r="I428" s="37"/>
    </row>
    <row r="429" spans="3:9" ht="12.75">
      <c r="C429" t="s">
        <v>92</v>
      </c>
      <c r="F429" s="6"/>
      <c r="G429" s="37"/>
      <c r="H429" s="6"/>
      <c r="I429" s="37"/>
    </row>
    <row r="430" spans="1:9" ht="12.75">
      <c r="A430" s="8">
        <v>248</v>
      </c>
      <c r="D430" t="s">
        <v>93</v>
      </c>
      <c r="F430" s="6">
        <v>341334</v>
      </c>
      <c r="H430" s="6">
        <v>19900</v>
      </c>
      <c r="I430" s="37"/>
    </row>
    <row r="431" spans="1:9" ht="12.75">
      <c r="A431" s="8">
        <v>249</v>
      </c>
      <c r="D431" t="s">
        <v>94</v>
      </c>
      <c r="F431" s="6">
        <v>15716</v>
      </c>
      <c r="H431" s="6">
        <v>981</v>
      </c>
      <c r="I431" s="37"/>
    </row>
    <row r="432" spans="1:9" ht="12.75">
      <c r="A432" s="8">
        <v>250</v>
      </c>
      <c r="D432" t="s">
        <v>854</v>
      </c>
      <c r="F432" s="6">
        <v>2544</v>
      </c>
      <c r="H432" s="6">
        <v>86</v>
      </c>
      <c r="I432" s="37"/>
    </row>
    <row r="433" spans="1:12" ht="12.75">
      <c r="A433" s="55">
        <v>248</v>
      </c>
      <c r="B433" s="56"/>
      <c r="C433" s="51" t="s">
        <v>1099</v>
      </c>
      <c r="D433" s="51"/>
      <c r="E433" s="51"/>
      <c r="F433" s="68"/>
      <c r="G433" s="63"/>
      <c r="H433" s="68"/>
      <c r="I433" s="37"/>
      <c r="L433" s="15"/>
    </row>
    <row r="434" spans="1:12" ht="12.75">
      <c r="A434" s="55">
        <v>249</v>
      </c>
      <c r="B434" s="56"/>
      <c r="C434" s="51"/>
      <c r="D434" s="51" t="s">
        <v>1100</v>
      </c>
      <c r="E434" s="51"/>
      <c r="F434" s="68"/>
      <c r="G434" s="63"/>
      <c r="H434" s="68"/>
      <c r="I434" s="37"/>
      <c r="L434" s="15"/>
    </row>
    <row r="435" spans="1:12" ht="12.75">
      <c r="A435" s="55">
        <v>250</v>
      </c>
      <c r="B435" s="56"/>
      <c r="C435" s="51"/>
      <c r="D435" s="51" t="s">
        <v>1101</v>
      </c>
      <c r="E435" s="51"/>
      <c r="F435" s="68"/>
      <c r="G435" s="63"/>
      <c r="H435" s="68"/>
      <c r="I435" s="37"/>
      <c r="L435" s="15"/>
    </row>
    <row r="436" spans="1:12" ht="12.75">
      <c r="A436" s="55">
        <v>251</v>
      </c>
      <c r="B436" s="56"/>
      <c r="C436" s="51" t="s">
        <v>1102</v>
      </c>
      <c r="D436" s="51"/>
      <c r="E436" s="51"/>
      <c r="F436" s="68"/>
      <c r="G436" s="63"/>
      <c r="H436" s="68"/>
      <c r="I436" s="37"/>
      <c r="L436" s="15"/>
    </row>
    <row r="437" spans="1:12" ht="12.75">
      <c r="A437" s="55">
        <v>252</v>
      </c>
      <c r="B437" s="56"/>
      <c r="C437" s="51" t="s">
        <v>1103</v>
      </c>
      <c r="D437" s="51"/>
      <c r="E437" s="51"/>
      <c r="F437" s="68"/>
      <c r="G437" s="63"/>
      <c r="H437" s="68"/>
      <c r="I437" s="37"/>
      <c r="L437" s="15"/>
    </row>
    <row r="438" spans="1:12" ht="12.75">
      <c r="A438" s="55">
        <v>253</v>
      </c>
      <c r="B438" s="56"/>
      <c r="C438" s="51" t="s">
        <v>757</v>
      </c>
      <c r="D438" s="51"/>
      <c r="E438" s="51"/>
      <c r="F438" s="68"/>
      <c r="G438" s="63"/>
      <c r="H438" s="68"/>
      <c r="I438" s="37"/>
      <c r="L438" s="15"/>
    </row>
    <row r="439" spans="1:9" ht="12.75">
      <c r="A439" s="8">
        <v>251</v>
      </c>
      <c r="C439" t="s">
        <v>95</v>
      </c>
      <c r="F439" s="6">
        <v>501655</v>
      </c>
      <c r="H439" s="6">
        <v>60851</v>
      </c>
      <c r="I439" s="37"/>
    </row>
    <row r="440" spans="3:9" ht="12.75">
      <c r="C440" s="1" t="s">
        <v>96</v>
      </c>
      <c r="F440" s="6"/>
      <c r="G440" s="37">
        <f>SUM(F425:F439)</f>
        <v>1220225</v>
      </c>
      <c r="H440" s="6"/>
      <c r="I440" s="37">
        <f>SUM(H425:H439)</f>
        <v>142222</v>
      </c>
    </row>
    <row r="441" spans="1:9" ht="12.75">
      <c r="A441" s="8">
        <v>252</v>
      </c>
      <c r="C441" t="s">
        <v>772</v>
      </c>
      <c r="F441" s="6">
        <v>192383</v>
      </c>
      <c r="H441" s="6">
        <v>978</v>
      </c>
      <c r="I441" s="37"/>
    </row>
    <row r="442" spans="1:9" ht="12.75">
      <c r="A442" s="8">
        <v>253</v>
      </c>
      <c r="C442" t="s">
        <v>855</v>
      </c>
      <c r="F442" s="6">
        <v>475668</v>
      </c>
      <c r="H442" s="6">
        <v>2827</v>
      </c>
      <c r="I442" s="37"/>
    </row>
    <row r="443" spans="1:9" ht="12.75">
      <c r="A443" s="45"/>
      <c r="B443" s="46"/>
      <c r="C443" s="50"/>
      <c r="D443" s="50" t="s">
        <v>412</v>
      </c>
      <c r="E443" s="50"/>
      <c r="F443" s="66"/>
      <c r="G443" s="48"/>
      <c r="H443" s="66"/>
      <c r="I443" s="37"/>
    </row>
    <row r="444" spans="1:9" ht="12.75">
      <c r="A444" s="45"/>
      <c r="B444" s="46"/>
      <c r="C444" s="50"/>
      <c r="D444" s="50"/>
      <c r="E444" s="50" t="s">
        <v>413</v>
      </c>
      <c r="F444" s="66"/>
      <c r="G444" s="48"/>
      <c r="H444" s="66"/>
      <c r="I444" s="37"/>
    </row>
    <row r="445" spans="1:9" ht="12.75">
      <c r="A445" s="45"/>
      <c r="B445" s="46"/>
      <c r="C445" s="50"/>
      <c r="D445" s="50"/>
      <c r="E445" s="50" t="s">
        <v>414</v>
      </c>
      <c r="F445" s="66"/>
      <c r="G445" s="48"/>
      <c r="H445" s="66"/>
      <c r="I445" s="37"/>
    </row>
    <row r="446" spans="1:9" ht="12.75">
      <c r="A446" s="45"/>
      <c r="B446" s="46"/>
      <c r="C446" s="50" t="s">
        <v>415</v>
      </c>
      <c r="D446" s="50"/>
      <c r="E446" s="50"/>
      <c r="F446" s="66"/>
      <c r="G446" s="48"/>
      <c r="H446" s="66"/>
      <c r="I446" s="37"/>
    </row>
    <row r="447" spans="1:9" ht="12.75">
      <c r="A447" s="45"/>
      <c r="B447" s="46"/>
      <c r="C447" s="50"/>
      <c r="D447" s="50" t="s">
        <v>412</v>
      </c>
      <c r="E447" s="50"/>
      <c r="F447" s="66"/>
      <c r="G447" s="48"/>
      <c r="H447" s="66"/>
      <c r="I447" s="37"/>
    </row>
    <row r="448" spans="1:9" ht="12.75">
      <c r="A448" s="45"/>
      <c r="B448" s="46"/>
      <c r="C448" s="50"/>
      <c r="D448" s="50"/>
      <c r="E448" s="50" t="s">
        <v>416</v>
      </c>
      <c r="F448" s="66"/>
      <c r="G448" s="48"/>
      <c r="H448" s="66"/>
      <c r="I448" s="37"/>
    </row>
    <row r="449" spans="1:9" ht="12.75">
      <c r="A449" s="8">
        <v>254</v>
      </c>
      <c r="D449" t="s">
        <v>97</v>
      </c>
      <c r="F449" s="6">
        <v>595672</v>
      </c>
      <c r="H449" s="6">
        <v>22997</v>
      </c>
      <c r="I449" s="37"/>
    </row>
    <row r="450" spans="1:9" ht="12.75">
      <c r="A450" s="55"/>
      <c r="B450" s="56"/>
      <c r="C450" s="50" t="s">
        <v>543</v>
      </c>
      <c r="D450" s="51"/>
      <c r="E450" s="51"/>
      <c r="F450" s="68"/>
      <c r="G450" s="63"/>
      <c r="H450" s="68"/>
      <c r="I450" s="37"/>
    </row>
    <row r="451" spans="1:9" ht="12.75">
      <c r="A451" s="8">
        <v>255</v>
      </c>
      <c r="C451" t="s">
        <v>98</v>
      </c>
      <c r="F451" s="6">
        <v>56517</v>
      </c>
      <c r="H451" s="6">
        <v>7084</v>
      </c>
      <c r="I451" s="37"/>
    </row>
    <row r="452" spans="1:9" ht="12.75">
      <c r="A452" s="8">
        <v>256</v>
      </c>
      <c r="C452" t="s">
        <v>99</v>
      </c>
      <c r="F452" s="6">
        <v>1688517</v>
      </c>
      <c r="H452" s="6">
        <v>55013</v>
      </c>
      <c r="I452" s="37"/>
    </row>
    <row r="453" spans="3:9" ht="12.75">
      <c r="C453" s="1" t="s">
        <v>100</v>
      </c>
      <c r="F453" s="6"/>
      <c r="G453" s="37">
        <f>SUM(F442:F452)</f>
        <v>2816374</v>
      </c>
      <c r="H453" s="6"/>
      <c r="I453" s="37">
        <f>SUM(H442:H452)</f>
        <v>87921</v>
      </c>
    </row>
    <row r="454" spans="3:9" ht="12.75">
      <c r="C454" t="s">
        <v>101</v>
      </c>
      <c r="F454" s="6"/>
      <c r="G454" s="37"/>
      <c r="H454" s="6"/>
      <c r="I454" s="37"/>
    </row>
    <row r="455" spans="1:9" ht="12.75">
      <c r="A455" s="8">
        <v>257</v>
      </c>
      <c r="D455" t="s">
        <v>97</v>
      </c>
      <c r="F455" s="6">
        <v>1822788</v>
      </c>
      <c r="H455" s="6">
        <v>79487</v>
      </c>
      <c r="I455" s="37"/>
    </row>
    <row r="456" spans="4:9" ht="12.75">
      <c r="D456" t="s">
        <v>2136</v>
      </c>
      <c r="F456" s="6"/>
      <c r="G456" s="37"/>
      <c r="H456" s="6"/>
      <c r="I456" s="37"/>
    </row>
    <row r="457" spans="1:9" ht="12.75">
      <c r="A457" s="8">
        <v>258</v>
      </c>
      <c r="E457" t="s">
        <v>417</v>
      </c>
      <c r="F457" s="6">
        <v>3042074</v>
      </c>
      <c r="H457" s="6">
        <v>84288</v>
      </c>
      <c r="I457" s="37"/>
    </row>
    <row r="458" spans="1:9" ht="12.75">
      <c r="A458" s="8">
        <v>259</v>
      </c>
      <c r="E458" t="s">
        <v>856</v>
      </c>
      <c r="F458" s="6">
        <v>14326110</v>
      </c>
      <c r="H458" s="6">
        <v>321043</v>
      </c>
      <c r="I458" s="37"/>
    </row>
    <row r="459" spans="1:9" ht="12.75">
      <c r="A459" s="8">
        <v>260</v>
      </c>
      <c r="E459" t="s">
        <v>857</v>
      </c>
      <c r="F459" s="6">
        <v>5968085</v>
      </c>
      <c r="H459" s="6">
        <v>134738</v>
      </c>
      <c r="I459" s="37"/>
    </row>
    <row r="460" spans="3:9" ht="12.75">
      <c r="C460" s="1" t="s">
        <v>102</v>
      </c>
      <c r="F460" s="6"/>
      <c r="G460" s="37">
        <f>SUM(F454:F459)</f>
        <v>25159057</v>
      </c>
      <c r="H460" s="6"/>
      <c r="I460" s="37">
        <f>SUM(H454:H459)</f>
        <v>619556</v>
      </c>
    </row>
    <row r="461" spans="1:8" ht="12.75">
      <c r="A461" s="8">
        <v>261</v>
      </c>
      <c r="C461" t="s">
        <v>252</v>
      </c>
      <c r="F461" s="6">
        <v>18407</v>
      </c>
      <c r="H461" s="6">
        <v>191</v>
      </c>
    </row>
    <row r="462" spans="1:8" ht="12.75">
      <c r="A462" s="8">
        <v>262</v>
      </c>
      <c r="B462" s="4" t="s">
        <v>274</v>
      </c>
      <c r="C462" t="s">
        <v>103</v>
      </c>
      <c r="F462" s="6">
        <v>656310</v>
      </c>
      <c r="H462" s="6">
        <v>18056</v>
      </c>
    </row>
    <row r="463" spans="2:8" ht="12.75">
      <c r="B463" s="4" t="s">
        <v>275</v>
      </c>
      <c r="C463" t="s">
        <v>104</v>
      </c>
      <c r="F463" s="6">
        <v>156820</v>
      </c>
      <c r="H463" s="6">
        <v>3182</v>
      </c>
    </row>
    <row r="464" spans="1:8" ht="12.75">
      <c r="A464" s="8">
        <v>263</v>
      </c>
      <c r="C464" t="s">
        <v>105</v>
      </c>
      <c r="F464" s="6">
        <v>189874</v>
      </c>
      <c r="H464" s="6">
        <v>7569</v>
      </c>
    </row>
    <row r="465" spans="1:8" ht="12.75">
      <c r="A465" s="8">
        <v>264</v>
      </c>
      <c r="C465" t="s">
        <v>253</v>
      </c>
      <c r="F465" s="6">
        <v>93658</v>
      </c>
      <c r="H465" s="6">
        <v>5104</v>
      </c>
    </row>
    <row r="466" spans="1:8" ht="12.75">
      <c r="A466" s="8">
        <v>265</v>
      </c>
      <c r="D466" t="s">
        <v>106</v>
      </c>
      <c r="F466" s="6">
        <v>92480</v>
      </c>
      <c r="H466" s="6">
        <v>22694</v>
      </c>
    </row>
    <row r="467" spans="1:8" ht="12.75">
      <c r="A467" s="8">
        <v>266</v>
      </c>
      <c r="C467" t="s">
        <v>107</v>
      </c>
      <c r="F467" s="6">
        <v>11219</v>
      </c>
      <c r="H467" s="6">
        <v>18</v>
      </c>
    </row>
    <row r="468" spans="1:8" ht="12.75">
      <c r="A468" s="8">
        <v>267</v>
      </c>
      <c r="C468" t="s">
        <v>233</v>
      </c>
      <c r="F468" s="6">
        <v>353564</v>
      </c>
      <c r="H468" s="6">
        <v>15024</v>
      </c>
    </row>
    <row r="469" spans="1:8" ht="12.75">
      <c r="A469" s="8">
        <v>268</v>
      </c>
      <c r="C469" t="s">
        <v>108</v>
      </c>
      <c r="F469" s="6">
        <v>42783</v>
      </c>
      <c r="H469" s="6">
        <v>2632</v>
      </c>
    </row>
    <row r="470" spans="1:8" ht="12.75">
      <c r="A470" s="8">
        <v>269</v>
      </c>
      <c r="B470" s="4" t="s">
        <v>274</v>
      </c>
      <c r="C470" t="s">
        <v>109</v>
      </c>
      <c r="F470" s="6">
        <v>984</v>
      </c>
      <c r="H470" s="6">
        <v>26</v>
      </c>
    </row>
    <row r="471" spans="2:8" ht="12.75">
      <c r="B471" s="4" t="s">
        <v>275</v>
      </c>
      <c r="C471" t="s">
        <v>110</v>
      </c>
      <c r="F471" s="6">
        <v>76962</v>
      </c>
      <c r="H471" s="6">
        <v>6194</v>
      </c>
    </row>
    <row r="472" spans="1:11" ht="12.75">
      <c r="A472" s="44">
        <v>270</v>
      </c>
      <c r="C472" s="33" t="s">
        <v>867</v>
      </c>
      <c r="F472" s="6">
        <v>30565</v>
      </c>
      <c r="G472" s="37"/>
      <c r="H472" s="136">
        <f>I472*20</f>
        <v>1080</v>
      </c>
      <c r="I472" s="21">
        <v>54</v>
      </c>
      <c r="J472" s="22" t="s">
        <v>1591</v>
      </c>
      <c r="K472" s="92" t="s">
        <v>769</v>
      </c>
    </row>
    <row r="473" spans="1:11" ht="12.75">
      <c r="A473" s="8">
        <v>271</v>
      </c>
      <c r="D473" t="s">
        <v>111</v>
      </c>
      <c r="F473" s="6">
        <v>92607</v>
      </c>
      <c r="H473" s="6">
        <v>3418</v>
      </c>
      <c r="K473" s="31"/>
    </row>
    <row r="474" spans="1:11" ht="12.75">
      <c r="A474" s="8">
        <v>272</v>
      </c>
      <c r="B474" s="4" t="s">
        <v>274</v>
      </c>
      <c r="C474" t="s">
        <v>1875</v>
      </c>
      <c r="F474" s="6">
        <v>110565</v>
      </c>
      <c r="H474" s="6">
        <v>1322</v>
      </c>
      <c r="K474" s="31"/>
    </row>
    <row r="475" spans="2:11" ht="12.75">
      <c r="B475" s="4" t="s">
        <v>275</v>
      </c>
      <c r="C475" t="s">
        <v>112</v>
      </c>
      <c r="F475" s="6">
        <v>166823</v>
      </c>
      <c r="H475" s="6">
        <v>6594</v>
      </c>
      <c r="K475" s="31"/>
    </row>
    <row r="476" spans="1:11" ht="12.75">
      <c r="A476" s="8">
        <v>273</v>
      </c>
      <c r="C476" t="s">
        <v>236</v>
      </c>
      <c r="F476" s="6">
        <v>7834</v>
      </c>
      <c r="G476" s="38"/>
      <c r="H476" s="136">
        <f>I476/80</f>
        <v>4.725</v>
      </c>
      <c r="I476" s="21">
        <v>378</v>
      </c>
      <c r="J476" s="32" t="s">
        <v>1591</v>
      </c>
      <c r="K476" s="92" t="s">
        <v>1701</v>
      </c>
    </row>
    <row r="477" spans="1:11" ht="12.75">
      <c r="A477" s="8">
        <v>274</v>
      </c>
      <c r="B477" s="4" t="s">
        <v>274</v>
      </c>
      <c r="D477" t="s">
        <v>113</v>
      </c>
      <c r="F477" s="6">
        <v>6531</v>
      </c>
      <c r="G477" s="37"/>
      <c r="H477" s="136">
        <f>I477*3/4</f>
        <v>202.5</v>
      </c>
      <c r="I477" s="21">
        <v>270</v>
      </c>
      <c r="J477" s="22" t="s">
        <v>1591</v>
      </c>
      <c r="K477" s="92" t="s">
        <v>774</v>
      </c>
    </row>
    <row r="478" spans="2:11" ht="12.75">
      <c r="B478" s="4" t="s">
        <v>275</v>
      </c>
      <c r="D478" t="s">
        <v>114</v>
      </c>
      <c r="F478" s="6">
        <v>48</v>
      </c>
      <c r="G478" s="37"/>
      <c r="H478" s="136">
        <f>I478*3/4</f>
        <v>2.25</v>
      </c>
      <c r="I478" s="21">
        <v>3</v>
      </c>
      <c r="J478" s="22" t="s">
        <v>1591</v>
      </c>
      <c r="K478" s="92" t="s">
        <v>774</v>
      </c>
    </row>
    <row r="479" spans="1:11" ht="12.75">
      <c r="A479" s="55"/>
      <c r="B479" s="56" t="s">
        <v>1912</v>
      </c>
      <c r="C479" s="51" t="s">
        <v>115</v>
      </c>
      <c r="D479" s="51"/>
      <c r="E479" s="51"/>
      <c r="F479" s="68"/>
      <c r="G479" s="63"/>
      <c r="H479" s="68"/>
      <c r="K479" s="31"/>
    </row>
    <row r="480" spans="1:11" ht="12.75">
      <c r="A480" s="8">
        <v>275</v>
      </c>
      <c r="B480" s="4" t="s">
        <v>274</v>
      </c>
      <c r="C480" t="s">
        <v>116</v>
      </c>
      <c r="F480" s="6">
        <v>97651</v>
      </c>
      <c r="G480" s="37"/>
      <c r="H480" s="136">
        <f>I480*20</f>
        <v>6120</v>
      </c>
      <c r="I480" s="21">
        <v>306</v>
      </c>
      <c r="J480" s="22" t="s">
        <v>1591</v>
      </c>
      <c r="K480" s="92" t="s">
        <v>769</v>
      </c>
    </row>
    <row r="481" spans="2:11" ht="12.75">
      <c r="B481" s="4" t="s">
        <v>275</v>
      </c>
      <c r="C481" t="s">
        <v>117</v>
      </c>
      <c r="F481" s="6">
        <v>157056</v>
      </c>
      <c r="G481" s="37"/>
      <c r="H481" s="70"/>
      <c r="I481" s="21">
        <v>68</v>
      </c>
      <c r="J481" s="22" t="s">
        <v>1591</v>
      </c>
      <c r="K481" s="31"/>
    </row>
    <row r="482" spans="1:11" ht="12.75">
      <c r="A482" s="8">
        <v>276</v>
      </c>
      <c r="B482" s="4" t="s">
        <v>274</v>
      </c>
      <c r="C482" t="s">
        <v>118</v>
      </c>
      <c r="F482" s="6">
        <v>8140</v>
      </c>
      <c r="G482" s="37"/>
      <c r="H482" s="136">
        <f>I482</f>
        <v>124</v>
      </c>
      <c r="I482" s="21">
        <v>124</v>
      </c>
      <c r="J482" s="22" t="s">
        <v>1591</v>
      </c>
      <c r="K482" s="92" t="s">
        <v>775</v>
      </c>
    </row>
    <row r="483" spans="2:11" ht="12.75">
      <c r="B483" s="4" t="s">
        <v>275</v>
      </c>
      <c r="C483" t="s">
        <v>119</v>
      </c>
      <c r="F483" s="6">
        <v>62211</v>
      </c>
      <c r="G483" s="37"/>
      <c r="H483" s="136">
        <f>I483*10</f>
        <v>5230</v>
      </c>
      <c r="I483" s="21">
        <v>523</v>
      </c>
      <c r="J483" s="22" t="s">
        <v>1591</v>
      </c>
      <c r="K483" s="92" t="s">
        <v>770</v>
      </c>
    </row>
    <row r="484" spans="1:11" ht="12.75">
      <c r="A484" s="145"/>
      <c r="B484" s="146" t="s">
        <v>1912</v>
      </c>
      <c r="C484" s="147" t="s">
        <v>120</v>
      </c>
      <c r="D484" s="147"/>
      <c r="E484" s="147"/>
      <c r="F484" s="148">
        <v>22254</v>
      </c>
      <c r="G484" s="149"/>
      <c r="H484" s="148">
        <v>2363</v>
      </c>
      <c r="I484" s="150"/>
      <c r="J484" s="22"/>
      <c r="K484" s="92"/>
    </row>
    <row r="485" spans="1:11" ht="12.75">
      <c r="A485" s="145">
        <v>277</v>
      </c>
      <c r="B485" s="146"/>
      <c r="C485" s="147" t="s">
        <v>121</v>
      </c>
      <c r="D485" s="147"/>
      <c r="E485" s="147"/>
      <c r="F485" s="148">
        <v>690000</v>
      </c>
      <c r="G485" s="151"/>
      <c r="H485" s="152">
        <f>I485*500</f>
        <v>19000</v>
      </c>
      <c r="I485" s="150">
        <v>38</v>
      </c>
      <c r="J485" s="22" t="s">
        <v>1591</v>
      </c>
      <c r="K485" s="92" t="s">
        <v>773</v>
      </c>
    </row>
    <row r="486" spans="1:8" ht="12.75">
      <c r="A486" s="8">
        <v>278</v>
      </c>
      <c r="C486" t="s">
        <v>234</v>
      </c>
      <c r="F486" s="6">
        <v>53955</v>
      </c>
      <c r="H486" s="6">
        <v>5676</v>
      </c>
    </row>
    <row r="487" spans="1:8" ht="12.75">
      <c r="A487" s="8">
        <v>279</v>
      </c>
      <c r="C487" t="s">
        <v>122</v>
      </c>
      <c r="F487" s="6">
        <v>4208</v>
      </c>
      <c r="H487" s="6">
        <v>186</v>
      </c>
    </row>
    <row r="488" spans="1:8" ht="12.75">
      <c r="A488" s="8">
        <v>280</v>
      </c>
      <c r="D488" t="s">
        <v>123</v>
      </c>
      <c r="F488" s="6">
        <v>106724</v>
      </c>
      <c r="H488" s="6">
        <v>10147</v>
      </c>
    </row>
    <row r="489" spans="1:8" ht="12.75">
      <c r="A489" s="55"/>
      <c r="B489" s="56"/>
      <c r="C489" s="51"/>
      <c r="D489" s="50" t="s">
        <v>544</v>
      </c>
      <c r="E489" s="51"/>
      <c r="F489" s="68"/>
      <c r="G489" s="63"/>
      <c r="H489" s="68"/>
    </row>
    <row r="490" spans="1:8" ht="12.75">
      <c r="A490" s="8">
        <v>281</v>
      </c>
      <c r="C490" t="s">
        <v>124</v>
      </c>
      <c r="F490" s="6">
        <v>185389</v>
      </c>
      <c r="G490" s="37"/>
      <c r="H490" s="71"/>
    </row>
    <row r="491" spans="1:8" ht="12.75">
      <c r="A491" s="8">
        <v>282</v>
      </c>
      <c r="C491" t="s">
        <v>418</v>
      </c>
      <c r="F491" s="6">
        <v>13938</v>
      </c>
      <c r="H491" s="6">
        <v>195</v>
      </c>
    </row>
    <row r="492" spans="1:8" ht="12.75">
      <c r="A492" s="8">
        <v>283</v>
      </c>
      <c r="C492" t="s">
        <v>1540</v>
      </c>
      <c r="F492" s="6">
        <v>99764</v>
      </c>
      <c r="H492" s="6">
        <v>860</v>
      </c>
    </row>
    <row r="493" spans="1:8" ht="12.75">
      <c r="A493" s="8">
        <v>284</v>
      </c>
      <c r="C493" t="s">
        <v>255</v>
      </c>
      <c r="F493" s="6">
        <v>616936</v>
      </c>
      <c r="H493" s="6">
        <v>33849</v>
      </c>
    </row>
    <row r="494" spans="1:8" ht="12.75">
      <c r="A494" s="8">
        <v>285</v>
      </c>
      <c r="C494" t="s">
        <v>1541</v>
      </c>
      <c r="F494" s="6">
        <v>53553</v>
      </c>
      <c r="H494" s="6">
        <v>568</v>
      </c>
    </row>
    <row r="495" spans="1:8" ht="12.75">
      <c r="A495" s="44">
        <v>286</v>
      </c>
      <c r="B495" s="57" t="s">
        <v>274</v>
      </c>
      <c r="C495" t="s">
        <v>868</v>
      </c>
      <c r="F495" s="6">
        <v>966037</v>
      </c>
      <c r="H495" s="6">
        <v>179213</v>
      </c>
    </row>
    <row r="496" spans="1:8" ht="12.75">
      <c r="A496" s="55"/>
      <c r="B496" s="49" t="s">
        <v>634</v>
      </c>
      <c r="C496" s="50"/>
      <c r="D496" s="50" t="s">
        <v>1542</v>
      </c>
      <c r="E496" s="51"/>
      <c r="F496" s="68"/>
      <c r="G496" s="52"/>
      <c r="H496" s="68"/>
    </row>
    <row r="497" spans="1:8" ht="12.75">
      <c r="A497" s="55"/>
      <c r="B497" s="56"/>
      <c r="C497" s="51" t="s">
        <v>419</v>
      </c>
      <c r="D497" s="51"/>
      <c r="E497" s="51"/>
      <c r="F497" s="68"/>
      <c r="G497" s="52"/>
      <c r="H497" s="68"/>
    </row>
    <row r="498" spans="2:8" ht="12.75">
      <c r="B498" s="4" t="s">
        <v>275</v>
      </c>
      <c r="C498" t="s">
        <v>1543</v>
      </c>
      <c r="F498" s="6">
        <v>2026217</v>
      </c>
      <c r="G498" s="37"/>
      <c r="H498" s="67"/>
    </row>
    <row r="499" spans="3:10" ht="12.75">
      <c r="C499" s="2" t="s">
        <v>1544</v>
      </c>
      <c r="D499" s="3"/>
      <c r="E499" s="3"/>
      <c r="F499" s="72"/>
      <c r="G499" s="39">
        <f>SUM(F354:F498)</f>
        <v>54513860</v>
      </c>
      <c r="H499" s="73"/>
      <c r="I499" s="39">
        <v>5617</v>
      </c>
      <c r="J499" s="39" t="s">
        <v>1551</v>
      </c>
    </row>
    <row r="500" spans="3:9" ht="12.75">
      <c r="C500" s="5" t="s">
        <v>1545</v>
      </c>
      <c r="F500" s="73">
        <f>G499+G352+G335+G117</f>
        <v>1449085339</v>
      </c>
      <c r="H500" s="140">
        <v>1584588</v>
      </c>
      <c r="I500" s="141" t="s">
        <v>1551</v>
      </c>
    </row>
    <row r="502" ht="12.75">
      <c r="C502" s="6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24"/>
  <sheetViews>
    <sheetView tabSelected="1" zoomScalePageLayoutView="0" workbookViewId="0" topLeftCell="A1">
      <pane xSplit="5" ySplit="8" topLeftCell="F18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214" sqref="H214:H215"/>
    </sheetView>
  </sheetViews>
  <sheetFormatPr defaultColWidth="9.00390625" defaultRowHeight="12.75"/>
  <cols>
    <col min="1" max="1" width="3.25390625" style="8" customWidth="1"/>
    <col min="2" max="2" width="3.125" style="13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5" customWidth="1"/>
    <col min="7" max="7" width="10.00390625" style="7" customWidth="1"/>
    <col min="8" max="8" width="13.875" style="65" customWidth="1"/>
    <col min="9" max="9" width="10.00390625" style="7" customWidth="1"/>
    <col min="10" max="10" width="8.625" style="87" customWidth="1"/>
    <col min="11" max="11" width="7.125" style="15" customWidth="1"/>
    <col min="12" max="12" width="9.125" style="81" customWidth="1"/>
    <col min="13" max="16" width="9.125" style="15" customWidth="1"/>
  </cols>
  <sheetData>
    <row r="1" spans="1:16" ht="12.75">
      <c r="A1" s="164" t="s">
        <v>363</v>
      </c>
      <c r="B1" s="4"/>
      <c r="F1" s="6"/>
      <c r="H1" s="6"/>
      <c r="J1"/>
      <c r="K1" s="10"/>
      <c r="L1"/>
      <c r="M1"/>
      <c r="N1"/>
      <c r="O1"/>
      <c r="P1"/>
    </row>
    <row r="2" spans="1:16" ht="7.5" customHeight="1">
      <c r="A2" s="164"/>
      <c r="B2" s="4"/>
      <c r="F2" s="6"/>
      <c r="H2" s="6"/>
      <c r="J2"/>
      <c r="K2" s="10"/>
      <c r="L2"/>
      <c r="M2"/>
      <c r="N2"/>
      <c r="O2"/>
      <c r="P2"/>
    </row>
    <row r="3" spans="2:16" ht="15.75">
      <c r="B3" s="165" t="s">
        <v>367</v>
      </c>
      <c r="C3" s="4"/>
      <c r="F3" s="6"/>
      <c r="H3" s="6"/>
      <c r="J3"/>
      <c r="K3" s="10"/>
      <c r="L3"/>
      <c r="M3"/>
      <c r="N3"/>
      <c r="O3"/>
      <c r="P3"/>
    </row>
    <row r="4" spans="2:16" ht="9.75" customHeight="1">
      <c r="B4" s="165"/>
      <c r="C4" s="4"/>
      <c r="F4" s="6"/>
      <c r="H4" s="6"/>
      <c r="J4"/>
      <c r="K4" s="10"/>
      <c r="L4"/>
      <c r="M4"/>
      <c r="N4"/>
      <c r="O4"/>
      <c r="P4"/>
    </row>
    <row r="5" spans="2:16" ht="12.75">
      <c r="B5" s="166" t="s">
        <v>364</v>
      </c>
      <c r="C5" s="166"/>
      <c r="F5"/>
      <c r="G5"/>
      <c r="H5"/>
      <c r="I5"/>
      <c r="J5"/>
      <c r="K5"/>
      <c r="L5"/>
      <c r="M5"/>
      <c r="N5"/>
      <c r="O5"/>
      <c r="P5"/>
    </row>
    <row r="6" spans="2:16" ht="12.75">
      <c r="B6" s="167"/>
      <c r="C6" s="168" t="s">
        <v>368</v>
      </c>
      <c r="F6"/>
      <c r="G6"/>
      <c r="H6"/>
      <c r="I6"/>
      <c r="J6"/>
      <c r="K6"/>
      <c r="L6"/>
      <c r="M6"/>
      <c r="N6"/>
      <c r="O6"/>
      <c r="P6"/>
    </row>
    <row r="7" spans="2:16" ht="12.75">
      <c r="B7" s="167"/>
      <c r="C7" s="168"/>
      <c r="F7"/>
      <c r="G7"/>
      <c r="H7"/>
      <c r="I7"/>
      <c r="J7"/>
      <c r="K7"/>
      <c r="L7"/>
      <c r="M7"/>
      <c r="N7"/>
      <c r="O7"/>
      <c r="P7"/>
    </row>
    <row r="8" spans="1:16" ht="12.75">
      <c r="A8" s="175"/>
      <c r="B8" s="176"/>
      <c r="C8" s="177"/>
      <c r="D8" s="177"/>
      <c r="E8" s="177"/>
      <c r="F8" s="178" t="s">
        <v>1578</v>
      </c>
      <c r="G8" s="179"/>
      <c r="H8" s="178" t="s">
        <v>1546</v>
      </c>
      <c r="I8" s="179"/>
      <c r="J8" s="177"/>
      <c r="K8" s="180"/>
      <c r="L8" s="177"/>
      <c r="M8" s="177"/>
      <c r="N8" s="177"/>
      <c r="O8"/>
      <c r="P8"/>
    </row>
    <row r="9" spans="2:7" ht="12.75">
      <c r="B9" s="12" t="s">
        <v>420</v>
      </c>
      <c r="G9" s="37"/>
    </row>
    <row r="10" spans="1:8" ht="12.75">
      <c r="A10" s="8">
        <v>1</v>
      </c>
      <c r="B10" s="13" t="s">
        <v>274</v>
      </c>
      <c r="C10" t="s">
        <v>1580</v>
      </c>
      <c r="F10" s="6">
        <v>7360790</v>
      </c>
      <c r="G10" s="37"/>
      <c r="H10" s="6">
        <v>8197490</v>
      </c>
    </row>
    <row r="11" spans="2:8" ht="12.75">
      <c r="B11" s="13" t="s">
        <v>275</v>
      </c>
      <c r="C11" t="s">
        <v>1581</v>
      </c>
      <c r="F11" s="6">
        <v>5344907</v>
      </c>
      <c r="G11" s="37"/>
      <c r="H11" s="6">
        <v>6442493</v>
      </c>
    </row>
    <row r="12" spans="2:8" ht="12.75">
      <c r="B12" s="13" t="s">
        <v>1912</v>
      </c>
      <c r="C12" t="s">
        <v>1584</v>
      </c>
      <c r="F12" s="6">
        <v>189314</v>
      </c>
      <c r="G12" s="37"/>
      <c r="H12" s="6">
        <v>280558</v>
      </c>
    </row>
    <row r="13" spans="2:8" ht="12.75">
      <c r="B13" s="13" t="s">
        <v>1923</v>
      </c>
      <c r="C13" t="s">
        <v>1583</v>
      </c>
      <c r="F13" s="6">
        <v>630876</v>
      </c>
      <c r="G13" s="37"/>
      <c r="H13" s="6">
        <v>838174</v>
      </c>
    </row>
    <row r="14" spans="2:8" ht="12.75">
      <c r="B14" s="13" t="s">
        <v>1924</v>
      </c>
      <c r="C14" t="s">
        <v>1582</v>
      </c>
      <c r="F14" s="6">
        <v>642308</v>
      </c>
      <c r="G14" s="37"/>
      <c r="H14" s="6">
        <v>950321</v>
      </c>
    </row>
    <row r="15" spans="2:8" ht="12.75">
      <c r="B15" s="13" t="s">
        <v>1555</v>
      </c>
      <c r="C15" t="s">
        <v>1587</v>
      </c>
      <c r="F15" s="6">
        <v>773407</v>
      </c>
      <c r="G15" s="37"/>
      <c r="H15" s="6">
        <v>1331805</v>
      </c>
    </row>
    <row r="16" spans="2:8" ht="12.75">
      <c r="B16" s="13" t="s">
        <v>1979</v>
      </c>
      <c r="C16" t="s">
        <v>1552</v>
      </c>
      <c r="F16" s="6">
        <v>84121</v>
      </c>
      <c r="G16" s="37"/>
      <c r="H16" s="6">
        <v>107424</v>
      </c>
    </row>
    <row r="17" spans="2:8" ht="12.75">
      <c r="B17" s="13" t="s">
        <v>1980</v>
      </c>
      <c r="C17" t="s">
        <v>1553</v>
      </c>
      <c r="F17" s="6">
        <v>8784</v>
      </c>
      <c r="G17" s="37"/>
      <c r="H17" s="6">
        <v>8142</v>
      </c>
    </row>
    <row r="18" spans="3:9" ht="12.75">
      <c r="C18" s="1" t="s">
        <v>1554</v>
      </c>
      <c r="F18" s="6"/>
      <c r="G18" s="37">
        <f>SUM(F10:F17)</f>
        <v>15034507</v>
      </c>
      <c r="H18" s="6"/>
      <c r="I18" s="37">
        <f>SUM(H10:H17)</f>
        <v>18156407</v>
      </c>
    </row>
    <row r="19" spans="2:9" ht="12.75">
      <c r="B19" s="13" t="s">
        <v>1981</v>
      </c>
      <c r="C19" t="s">
        <v>268</v>
      </c>
      <c r="F19" s="6">
        <v>163188</v>
      </c>
      <c r="G19" s="37"/>
      <c r="H19" s="6">
        <v>406999</v>
      </c>
      <c r="I19" s="37"/>
    </row>
    <row r="20" spans="2:9" ht="12.75">
      <c r="B20" s="13" t="s">
        <v>1982</v>
      </c>
      <c r="C20" t="s">
        <v>1556</v>
      </c>
      <c r="F20" s="6">
        <v>343546</v>
      </c>
      <c r="G20" s="37"/>
      <c r="H20" s="6">
        <v>430135</v>
      </c>
      <c r="I20" s="37"/>
    </row>
    <row r="21" spans="1:9" ht="12.75">
      <c r="A21" s="8">
        <v>2</v>
      </c>
      <c r="B21" s="13" t="s">
        <v>1558</v>
      </c>
      <c r="C21" t="s">
        <v>1557</v>
      </c>
      <c r="F21" s="6">
        <v>2884481</v>
      </c>
      <c r="G21" s="37"/>
      <c r="H21" s="6">
        <v>1984294</v>
      </c>
      <c r="I21" s="37"/>
    </row>
    <row r="22" spans="2:9" ht="12.75">
      <c r="B22" s="13" t="s">
        <v>1567</v>
      </c>
      <c r="D22" t="s">
        <v>1559</v>
      </c>
      <c r="F22" s="6">
        <v>4309133</v>
      </c>
      <c r="G22" s="37"/>
      <c r="H22" s="6">
        <v>3880484</v>
      </c>
      <c r="I22" s="37"/>
    </row>
    <row r="23" spans="2:9" ht="12.75">
      <c r="B23" s="13" t="s">
        <v>1568</v>
      </c>
      <c r="C23" t="s">
        <v>1560</v>
      </c>
      <c r="F23" s="6">
        <v>186827</v>
      </c>
      <c r="G23" s="37"/>
      <c r="H23" s="6">
        <v>169841</v>
      </c>
      <c r="I23" s="37"/>
    </row>
    <row r="24" spans="2:9" ht="12.75">
      <c r="B24" s="13">
        <v>2</v>
      </c>
      <c r="C24" t="s">
        <v>1561</v>
      </c>
      <c r="F24" s="6">
        <v>860221</v>
      </c>
      <c r="G24" s="37"/>
      <c r="H24" s="6">
        <v>992331</v>
      </c>
      <c r="I24" s="37"/>
    </row>
    <row r="25" spans="1:9" ht="12.75">
      <c r="A25" s="8">
        <v>3</v>
      </c>
      <c r="B25" s="13" t="s">
        <v>1558</v>
      </c>
      <c r="C25" t="s">
        <v>1562</v>
      </c>
      <c r="F25" s="6">
        <v>3891475</v>
      </c>
      <c r="G25" s="37"/>
      <c r="H25" s="6">
        <v>2370367</v>
      </c>
      <c r="I25" s="37"/>
    </row>
    <row r="26" spans="2:9" ht="12.75">
      <c r="B26" s="13" t="s">
        <v>1569</v>
      </c>
      <c r="D26" t="s">
        <v>1563</v>
      </c>
      <c r="F26" s="6">
        <v>6081</v>
      </c>
      <c r="G26" s="37"/>
      <c r="H26" s="6">
        <v>1262</v>
      </c>
      <c r="I26" s="37"/>
    </row>
    <row r="27" spans="2:9" ht="12.75">
      <c r="B27" s="13" t="s">
        <v>1567</v>
      </c>
      <c r="C27" t="s">
        <v>1564</v>
      </c>
      <c r="F27" s="6">
        <v>66905</v>
      </c>
      <c r="G27" s="37"/>
      <c r="H27" s="6">
        <v>43286</v>
      </c>
      <c r="I27" s="37"/>
    </row>
    <row r="28" spans="2:9" ht="12.75">
      <c r="B28" s="13" t="s">
        <v>1570</v>
      </c>
      <c r="C28" s="1"/>
      <c r="D28" t="s">
        <v>1563</v>
      </c>
      <c r="F28" s="6">
        <v>43</v>
      </c>
      <c r="G28" s="37"/>
      <c r="H28" s="6">
        <v>24</v>
      </c>
      <c r="I28" s="37"/>
    </row>
    <row r="29" spans="2:9" ht="12.75">
      <c r="B29" s="13">
        <v>2</v>
      </c>
      <c r="C29" t="s">
        <v>1565</v>
      </c>
      <c r="F29" s="6">
        <v>454495</v>
      </c>
      <c r="G29" s="37"/>
      <c r="H29" s="6">
        <v>395188</v>
      </c>
      <c r="I29" s="37"/>
    </row>
    <row r="30" spans="2:9" ht="12.75">
      <c r="B30" s="13" t="s">
        <v>331</v>
      </c>
      <c r="D30" t="s">
        <v>1563</v>
      </c>
      <c r="F30" s="6">
        <v>8675</v>
      </c>
      <c r="G30" s="37"/>
      <c r="H30" s="6">
        <v>2124</v>
      </c>
      <c r="I30" s="37"/>
    </row>
    <row r="31" spans="2:9" ht="12.75">
      <c r="B31" s="13" t="s">
        <v>332</v>
      </c>
      <c r="C31" t="s">
        <v>1985</v>
      </c>
      <c r="F31" s="6">
        <v>11462</v>
      </c>
      <c r="G31" s="37"/>
      <c r="H31" s="6">
        <v>4971</v>
      </c>
      <c r="I31" s="37"/>
    </row>
    <row r="32" spans="2:9" ht="12.75">
      <c r="B32" s="13" t="s">
        <v>333</v>
      </c>
      <c r="D32" t="s">
        <v>1563</v>
      </c>
      <c r="F32" s="6">
        <v>29359</v>
      </c>
      <c r="G32" s="37"/>
      <c r="H32" s="6">
        <v>6240</v>
      </c>
      <c r="I32" s="37"/>
    </row>
    <row r="33" spans="2:9" ht="12.75">
      <c r="B33" s="13" t="s">
        <v>334</v>
      </c>
      <c r="C33" t="s">
        <v>1566</v>
      </c>
      <c r="F33" s="6">
        <v>23410</v>
      </c>
      <c r="G33" s="37"/>
      <c r="H33" s="6">
        <v>7574</v>
      </c>
      <c r="I33" s="37"/>
    </row>
    <row r="34" spans="2:9" ht="12.75">
      <c r="B34" s="13" t="s">
        <v>335</v>
      </c>
      <c r="D34" t="s">
        <v>1563</v>
      </c>
      <c r="F34" s="6">
        <v>24167</v>
      </c>
      <c r="G34" s="37"/>
      <c r="H34" s="6">
        <v>6478</v>
      </c>
      <c r="I34" s="37"/>
    </row>
    <row r="35" spans="1:9" ht="12.75">
      <c r="A35" s="8">
        <v>4</v>
      </c>
      <c r="B35" s="13" t="s">
        <v>274</v>
      </c>
      <c r="C35" t="s">
        <v>1986</v>
      </c>
      <c r="F35" s="6">
        <v>3498</v>
      </c>
      <c r="G35" s="37"/>
      <c r="H35" s="6">
        <v>1559</v>
      </c>
      <c r="I35" s="37"/>
    </row>
    <row r="36" spans="2:9" ht="12.75">
      <c r="B36" s="13" t="s">
        <v>336</v>
      </c>
      <c r="D36" t="s">
        <v>1563</v>
      </c>
      <c r="F36" s="6">
        <v>70</v>
      </c>
      <c r="G36" s="37"/>
      <c r="H36" s="6">
        <v>13</v>
      </c>
      <c r="I36" s="37"/>
    </row>
    <row r="37" spans="2:9" ht="12.75">
      <c r="B37" s="13" t="s">
        <v>275</v>
      </c>
      <c r="C37" t="s">
        <v>1987</v>
      </c>
      <c r="F37" s="6">
        <v>28618</v>
      </c>
      <c r="G37" s="37"/>
      <c r="H37" s="6">
        <v>14311</v>
      </c>
      <c r="I37" s="37"/>
    </row>
    <row r="38" spans="2:9" ht="12.75">
      <c r="B38" s="13" t="s">
        <v>337</v>
      </c>
      <c r="D38" t="s">
        <v>1563</v>
      </c>
      <c r="F38" s="6">
        <v>175280</v>
      </c>
      <c r="G38" s="37"/>
      <c r="H38" s="6">
        <v>38082</v>
      </c>
      <c r="I38" s="37"/>
    </row>
    <row r="39" spans="2:9" ht="12.75">
      <c r="B39" s="13" t="s">
        <v>1912</v>
      </c>
      <c r="C39" t="s">
        <v>1988</v>
      </c>
      <c r="F39" s="6">
        <v>42442</v>
      </c>
      <c r="G39" s="37"/>
      <c r="H39" s="6">
        <v>8225</v>
      </c>
      <c r="I39" s="37"/>
    </row>
    <row r="40" spans="2:9" ht="12.75">
      <c r="B40" s="13" t="s">
        <v>338</v>
      </c>
      <c r="D40" t="s">
        <v>1563</v>
      </c>
      <c r="F40" s="6">
        <v>943</v>
      </c>
      <c r="G40" s="37"/>
      <c r="H40" s="6">
        <v>98</v>
      </c>
      <c r="I40" s="37"/>
    </row>
    <row r="41" spans="2:9" ht="12.75">
      <c r="B41" s="13" t="s">
        <v>1923</v>
      </c>
      <c r="C41" t="s">
        <v>328</v>
      </c>
      <c r="F41" s="6">
        <v>152320</v>
      </c>
      <c r="G41" s="37"/>
      <c r="H41" s="6">
        <v>54662</v>
      </c>
      <c r="I41" s="37"/>
    </row>
    <row r="42" spans="2:9" ht="12.75">
      <c r="B42" s="13" t="s">
        <v>339</v>
      </c>
      <c r="D42" t="s">
        <v>1563</v>
      </c>
      <c r="F42" s="6">
        <v>50241</v>
      </c>
      <c r="G42" s="37"/>
      <c r="H42" s="6">
        <v>6815</v>
      </c>
      <c r="I42" s="37"/>
    </row>
    <row r="43" spans="1:9" ht="12.75">
      <c r="A43" s="8">
        <v>5</v>
      </c>
      <c r="B43" s="13" t="s">
        <v>1558</v>
      </c>
      <c r="C43" t="s">
        <v>329</v>
      </c>
      <c r="F43" s="6">
        <v>1</v>
      </c>
      <c r="G43" s="37"/>
      <c r="H43" s="6">
        <v>7</v>
      </c>
      <c r="I43" s="37"/>
    </row>
    <row r="44" spans="2:9" ht="12.75">
      <c r="B44" s="13" t="s">
        <v>1567</v>
      </c>
      <c r="C44" t="s">
        <v>330</v>
      </c>
      <c r="F44" s="6">
        <v>1687034</v>
      </c>
      <c r="G44" s="37"/>
      <c r="H44" s="6">
        <v>1703107</v>
      </c>
      <c r="I44" s="37"/>
    </row>
    <row r="45" spans="2:9" ht="12.75">
      <c r="B45" s="13">
        <v>2</v>
      </c>
      <c r="C45" t="s">
        <v>1949</v>
      </c>
      <c r="F45" s="6">
        <v>28441</v>
      </c>
      <c r="G45" s="37"/>
      <c r="H45" s="6">
        <v>26581</v>
      </c>
      <c r="I45" s="37"/>
    </row>
    <row r="46" spans="2:9" ht="12.75">
      <c r="B46" s="13">
        <v>3</v>
      </c>
      <c r="C46" t="s">
        <v>1993</v>
      </c>
      <c r="F46" s="6">
        <v>71203</v>
      </c>
      <c r="G46" s="37"/>
      <c r="H46" s="6">
        <v>46376</v>
      </c>
      <c r="I46" s="37"/>
    </row>
    <row r="47" spans="2:9" ht="12.75">
      <c r="B47" s="13">
        <v>4</v>
      </c>
      <c r="C47" t="s">
        <v>1994</v>
      </c>
      <c r="F47" s="6">
        <v>90057</v>
      </c>
      <c r="G47" s="37"/>
      <c r="H47" s="6">
        <v>51268</v>
      </c>
      <c r="I47" s="37"/>
    </row>
    <row r="48" spans="2:9" ht="12.75">
      <c r="B48" s="13" t="s">
        <v>1995</v>
      </c>
      <c r="C48" t="s">
        <v>901</v>
      </c>
      <c r="F48" s="6">
        <v>375503</v>
      </c>
      <c r="G48" s="37"/>
      <c r="H48" s="6">
        <v>182391</v>
      </c>
      <c r="I48" s="37"/>
    </row>
    <row r="49" spans="1:9" ht="12.75">
      <c r="A49" s="53"/>
      <c r="B49" s="59"/>
      <c r="C49" s="27"/>
      <c r="D49" s="27"/>
      <c r="E49" s="27"/>
      <c r="F49" s="67"/>
      <c r="G49" s="40"/>
      <c r="H49" s="67"/>
      <c r="I49" s="37"/>
    </row>
    <row r="50" spans="2:9" ht="12.75">
      <c r="B50" s="13" t="s">
        <v>1996</v>
      </c>
      <c r="C50" t="s">
        <v>1947</v>
      </c>
      <c r="F50" s="6">
        <v>29120</v>
      </c>
      <c r="G50" s="37"/>
      <c r="H50" s="6">
        <v>30793</v>
      </c>
      <c r="I50" s="37"/>
    </row>
    <row r="51" spans="1:9" ht="12.75">
      <c r="A51" s="53"/>
      <c r="B51" s="59"/>
      <c r="C51" s="27"/>
      <c r="D51" s="27"/>
      <c r="E51" s="27"/>
      <c r="F51" s="67"/>
      <c r="G51" s="40"/>
      <c r="H51" s="67"/>
      <c r="I51" s="37"/>
    </row>
    <row r="52" spans="3:9" ht="12.75">
      <c r="C52" s="1" t="s">
        <v>1948</v>
      </c>
      <c r="F52" s="6"/>
      <c r="G52" s="37">
        <f>SUM(F43:F50)</f>
        <v>2281359</v>
      </c>
      <c r="H52" s="6"/>
      <c r="I52" s="37">
        <f>SUM(H43:H50)</f>
        <v>2040523</v>
      </c>
    </row>
    <row r="53" spans="1:9" ht="12.75">
      <c r="A53" s="8">
        <v>6</v>
      </c>
      <c r="B53" s="13" t="s">
        <v>1558</v>
      </c>
      <c r="C53" t="s">
        <v>1950</v>
      </c>
      <c r="F53" s="6">
        <v>601012</v>
      </c>
      <c r="G53" s="37"/>
      <c r="H53" s="6">
        <v>251925</v>
      </c>
      <c r="I53" s="37"/>
    </row>
    <row r="54" spans="2:9" ht="12.75">
      <c r="B54" s="13" t="s">
        <v>1567</v>
      </c>
      <c r="C54" t="s">
        <v>1951</v>
      </c>
      <c r="F54" s="6">
        <v>754269</v>
      </c>
      <c r="G54" s="37"/>
      <c r="H54" s="6">
        <v>364323</v>
      </c>
      <c r="I54" s="37"/>
    </row>
    <row r="55" spans="2:9" ht="12.75">
      <c r="B55" s="13" t="s">
        <v>2039</v>
      </c>
      <c r="C55" t="s">
        <v>1952</v>
      </c>
      <c r="F55" s="6">
        <v>247</v>
      </c>
      <c r="G55" s="37"/>
      <c r="H55" s="6">
        <v>104</v>
      </c>
      <c r="I55" s="37"/>
    </row>
    <row r="56" spans="2:9" ht="12.75">
      <c r="B56" s="13" t="s">
        <v>2040</v>
      </c>
      <c r="C56" t="s">
        <v>2037</v>
      </c>
      <c r="F56" s="6">
        <v>105766</v>
      </c>
      <c r="G56" s="37"/>
      <c r="H56" s="6">
        <v>44735</v>
      </c>
      <c r="I56" s="37"/>
    </row>
    <row r="57" spans="2:9" ht="12.75">
      <c r="B57" s="13" t="s">
        <v>2041</v>
      </c>
      <c r="C57" t="s">
        <v>2038</v>
      </c>
      <c r="F57" s="6">
        <v>32253</v>
      </c>
      <c r="G57" s="37"/>
      <c r="H57" s="6">
        <v>6363</v>
      </c>
      <c r="I57" s="37"/>
    </row>
    <row r="58" spans="2:9" ht="12.75">
      <c r="B58" s="13" t="s">
        <v>430</v>
      </c>
      <c r="C58" t="s">
        <v>2042</v>
      </c>
      <c r="F58" s="6">
        <v>3554711</v>
      </c>
      <c r="G58" s="37"/>
      <c r="H58" s="6">
        <v>2804400</v>
      </c>
      <c r="I58" s="37"/>
    </row>
    <row r="59" spans="2:9" ht="12.75">
      <c r="B59" s="13" t="s">
        <v>431</v>
      </c>
      <c r="C59" s="11" t="s">
        <v>2043</v>
      </c>
      <c r="F59" s="6">
        <v>3474727</v>
      </c>
      <c r="G59" s="37"/>
      <c r="H59" s="6">
        <v>2912465</v>
      </c>
      <c r="I59" s="37"/>
    </row>
    <row r="60" spans="2:9" ht="12.75">
      <c r="B60" s="13">
        <v>3</v>
      </c>
      <c r="C60" s="11" t="s">
        <v>2044</v>
      </c>
      <c r="F60" s="6">
        <v>19452</v>
      </c>
      <c r="G60" s="37"/>
      <c r="H60" s="6">
        <v>4404</v>
      </c>
      <c r="I60" s="37"/>
    </row>
    <row r="61" spans="2:9" ht="12.75">
      <c r="B61" s="13">
        <v>4</v>
      </c>
      <c r="C61" s="11" t="s">
        <v>2045</v>
      </c>
      <c r="F61" s="6">
        <v>304649</v>
      </c>
      <c r="G61" s="37"/>
      <c r="H61" s="6">
        <v>65672</v>
      </c>
      <c r="I61" s="37"/>
    </row>
    <row r="62" spans="3:9" ht="12.75">
      <c r="C62" s="11" t="s">
        <v>2046</v>
      </c>
      <c r="F62" s="6"/>
      <c r="G62" s="37">
        <f>SUM(F63:F68)</f>
        <v>9873547</v>
      </c>
      <c r="H62" s="6"/>
      <c r="I62" s="37">
        <f>SUM(H63:H68)</f>
        <v>3181215</v>
      </c>
    </row>
    <row r="63" spans="1:9" ht="12.75">
      <c r="A63" s="8">
        <v>7</v>
      </c>
      <c r="B63" s="13" t="s">
        <v>274</v>
      </c>
      <c r="D63" t="s">
        <v>2047</v>
      </c>
      <c r="F63" s="6">
        <v>691562</v>
      </c>
      <c r="G63" s="37"/>
      <c r="H63" s="6">
        <v>191385</v>
      </c>
      <c r="I63" s="37"/>
    </row>
    <row r="64" spans="2:9" ht="12.75">
      <c r="B64" s="13" t="s">
        <v>275</v>
      </c>
      <c r="D64" t="s">
        <v>2048</v>
      </c>
      <c r="F64" s="6">
        <v>774422</v>
      </c>
      <c r="G64" s="37"/>
      <c r="H64" s="6">
        <v>122470</v>
      </c>
      <c r="I64" s="37"/>
    </row>
    <row r="65" spans="2:9" ht="12.75">
      <c r="B65" s="13" t="s">
        <v>1912</v>
      </c>
      <c r="D65" t="s">
        <v>2049</v>
      </c>
      <c r="F65" s="6">
        <v>503783</v>
      </c>
      <c r="G65" s="37"/>
      <c r="H65" s="6">
        <v>97155</v>
      </c>
      <c r="I65" s="37"/>
    </row>
    <row r="66" spans="2:9" ht="12.75">
      <c r="B66" s="13" t="s">
        <v>1923</v>
      </c>
      <c r="D66" t="s">
        <v>423</v>
      </c>
      <c r="F66" s="6">
        <v>5659459</v>
      </c>
      <c r="G66" s="37"/>
      <c r="H66" s="6">
        <v>1968753</v>
      </c>
      <c r="I66" s="37"/>
    </row>
    <row r="67" spans="2:9" ht="12.75">
      <c r="B67" s="13" t="s">
        <v>1924</v>
      </c>
      <c r="D67" t="s">
        <v>424</v>
      </c>
      <c r="F67" s="6">
        <v>21734</v>
      </c>
      <c r="G67" s="37"/>
      <c r="H67" s="6">
        <v>6596</v>
      </c>
      <c r="I67" s="37"/>
    </row>
    <row r="68" spans="2:9" ht="12.75">
      <c r="B68" s="13" t="s">
        <v>1555</v>
      </c>
      <c r="D68" t="s">
        <v>425</v>
      </c>
      <c r="F68" s="6">
        <v>2222587</v>
      </c>
      <c r="G68" s="37"/>
      <c r="H68" s="6">
        <v>794856</v>
      </c>
      <c r="I68" s="37"/>
    </row>
    <row r="69" spans="3:14" ht="12.75">
      <c r="C69" s="1" t="s">
        <v>426</v>
      </c>
      <c r="F69" s="6"/>
      <c r="G69" s="37">
        <f>SUM(F53:F61,G62)</f>
        <v>18720633</v>
      </c>
      <c r="H69" s="6"/>
      <c r="I69" s="37">
        <f>SUM(H53:H61,I62)</f>
        <v>9635606</v>
      </c>
      <c r="J69" s="88"/>
      <c r="K69" s="80"/>
      <c r="L69" s="89"/>
      <c r="M69" s="80"/>
      <c r="N69" s="80"/>
    </row>
    <row r="70" spans="1:9" ht="12.75">
      <c r="A70" s="8">
        <v>9</v>
      </c>
      <c r="B70" s="13" t="s">
        <v>274</v>
      </c>
      <c r="C70" t="s">
        <v>427</v>
      </c>
      <c r="F70" s="6">
        <v>666502</v>
      </c>
      <c r="G70" s="37"/>
      <c r="H70" s="6">
        <v>231678</v>
      </c>
      <c r="I70" s="37"/>
    </row>
    <row r="71" spans="2:9" ht="12.75">
      <c r="B71" s="13" t="s">
        <v>275</v>
      </c>
      <c r="C71" t="s">
        <v>428</v>
      </c>
      <c r="F71" s="6">
        <v>278</v>
      </c>
      <c r="G71" s="37"/>
      <c r="H71" s="6">
        <v>30</v>
      </c>
      <c r="I71" s="37"/>
    </row>
    <row r="72" spans="1:9" ht="12.75">
      <c r="A72" s="8">
        <v>10</v>
      </c>
      <c r="B72" s="13" t="s">
        <v>274</v>
      </c>
      <c r="C72" t="s">
        <v>429</v>
      </c>
      <c r="F72" s="6">
        <v>9787</v>
      </c>
      <c r="G72" s="37"/>
      <c r="H72" s="6">
        <v>2411</v>
      </c>
      <c r="I72" s="37"/>
    </row>
    <row r="73" spans="2:9" ht="12.75">
      <c r="B73" s="13" t="s">
        <v>275</v>
      </c>
      <c r="C73" t="s">
        <v>432</v>
      </c>
      <c r="F73" s="6">
        <v>368473</v>
      </c>
      <c r="G73" s="37"/>
      <c r="H73" s="6">
        <v>309587</v>
      </c>
      <c r="I73" s="37"/>
    </row>
    <row r="74" spans="1:9" ht="12.75">
      <c r="A74" s="8">
        <v>11</v>
      </c>
      <c r="B74" s="13" t="s">
        <v>1558</v>
      </c>
      <c r="C74" t="s">
        <v>1034</v>
      </c>
      <c r="F74" s="6">
        <v>3072870</v>
      </c>
      <c r="G74" s="37"/>
      <c r="H74" s="6">
        <v>891790</v>
      </c>
      <c r="I74" s="37"/>
    </row>
    <row r="75" spans="2:9" ht="12.75">
      <c r="B75" s="13" t="s">
        <v>1569</v>
      </c>
      <c r="D75" t="s">
        <v>1035</v>
      </c>
      <c r="F75" s="6">
        <v>256397</v>
      </c>
      <c r="G75" s="37"/>
      <c r="H75" s="6">
        <v>56664</v>
      </c>
      <c r="I75" s="37"/>
    </row>
    <row r="76" spans="2:9" ht="12.75">
      <c r="B76" s="13" t="s">
        <v>1567</v>
      </c>
      <c r="C76" t="s">
        <v>1036</v>
      </c>
      <c r="F76" s="6">
        <v>169233</v>
      </c>
      <c r="G76" s="37"/>
      <c r="H76" s="6">
        <v>88432</v>
      </c>
      <c r="I76" s="37"/>
    </row>
    <row r="77" spans="2:9" ht="12.75">
      <c r="B77" s="13" t="s">
        <v>1570</v>
      </c>
      <c r="D77" t="s">
        <v>1035</v>
      </c>
      <c r="F77" s="6">
        <v>992</v>
      </c>
      <c r="G77" s="37"/>
      <c r="H77" s="6">
        <v>207</v>
      </c>
      <c r="I77" s="37"/>
    </row>
    <row r="78" spans="2:9" ht="12.75">
      <c r="B78" s="13" t="s">
        <v>430</v>
      </c>
      <c r="C78" t="s">
        <v>1037</v>
      </c>
      <c r="F78" s="6">
        <v>2199519</v>
      </c>
      <c r="G78" s="37"/>
      <c r="H78" s="6">
        <v>200889</v>
      </c>
      <c r="I78" s="37"/>
    </row>
    <row r="79" spans="2:9" ht="12.75">
      <c r="B79" s="13" t="s">
        <v>1041</v>
      </c>
      <c r="D79" t="s">
        <v>1035</v>
      </c>
      <c r="F79" s="6">
        <v>274843</v>
      </c>
      <c r="G79" s="37"/>
      <c r="H79" s="6">
        <v>25054</v>
      </c>
      <c r="I79" s="37"/>
    </row>
    <row r="80" spans="2:9" ht="12.75">
      <c r="B80" s="13" t="s">
        <v>431</v>
      </c>
      <c r="C80" t="s">
        <v>1038</v>
      </c>
      <c r="F80" s="6">
        <v>232219</v>
      </c>
      <c r="G80" s="37"/>
      <c r="H80" s="6">
        <v>32931</v>
      </c>
      <c r="I80" s="37"/>
    </row>
    <row r="81" spans="2:9" ht="12.75">
      <c r="B81" s="13" t="s">
        <v>1042</v>
      </c>
      <c r="D81" t="s">
        <v>1035</v>
      </c>
      <c r="F81" s="6">
        <v>2937</v>
      </c>
      <c r="G81" s="37"/>
      <c r="H81" s="6">
        <v>195</v>
      </c>
      <c r="I81" s="37"/>
    </row>
    <row r="82" spans="3:9" ht="12.75">
      <c r="C82" s="1" t="s">
        <v>1039</v>
      </c>
      <c r="F82" s="6"/>
      <c r="G82" s="37">
        <f>SUM(F74:F81)</f>
        <v>6209010</v>
      </c>
      <c r="H82" s="6"/>
      <c r="I82" s="37">
        <f>SUM(H74:H81)</f>
        <v>1296162</v>
      </c>
    </row>
    <row r="83" spans="3:9" ht="12.75">
      <c r="C83" s="1" t="s">
        <v>1040</v>
      </c>
      <c r="F83" s="6"/>
      <c r="G83" s="37">
        <f>SUM(F43:F81)</f>
        <v>28256042</v>
      </c>
      <c r="H83" s="6"/>
      <c r="I83" s="37">
        <f>SUM(H43:H81)</f>
        <v>13515997</v>
      </c>
    </row>
    <row r="84" spans="3:9" ht="12.75">
      <c r="C84" t="s">
        <v>1043</v>
      </c>
      <c r="F84" s="6"/>
      <c r="G84" s="37"/>
      <c r="H84" s="6"/>
      <c r="I84" s="37"/>
    </row>
    <row r="85" spans="1:9" ht="12.75">
      <c r="A85" s="8">
        <v>12</v>
      </c>
      <c r="B85" s="13">
        <v>1</v>
      </c>
      <c r="D85" t="s">
        <v>1044</v>
      </c>
      <c r="F85" s="6">
        <v>3990</v>
      </c>
      <c r="G85" s="37"/>
      <c r="H85" s="6">
        <v>744</v>
      </c>
      <c r="I85" s="37"/>
    </row>
    <row r="86" spans="2:9" ht="12.75">
      <c r="B86" s="13">
        <v>2</v>
      </c>
      <c r="D86" t="s">
        <v>1045</v>
      </c>
      <c r="F86" s="6">
        <v>853</v>
      </c>
      <c r="G86" s="37"/>
      <c r="H86" s="6">
        <v>104</v>
      </c>
      <c r="I86" s="37"/>
    </row>
    <row r="87" spans="1:9" ht="12.75">
      <c r="A87" s="8">
        <v>13</v>
      </c>
      <c r="B87" s="13" t="s">
        <v>274</v>
      </c>
      <c r="C87" t="s">
        <v>1046</v>
      </c>
      <c r="F87" s="6">
        <v>235181</v>
      </c>
      <c r="G87" s="37"/>
      <c r="H87" s="6">
        <v>17154</v>
      </c>
      <c r="I87" s="37"/>
    </row>
    <row r="88" spans="2:9" ht="12.75">
      <c r="B88" s="13" t="s">
        <v>275</v>
      </c>
      <c r="C88" t="s">
        <v>1047</v>
      </c>
      <c r="F88" s="6">
        <v>29040</v>
      </c>
      <c r="G88" s="37"/>
      <c r="H88" s="6">
        <v>3147</v>
      </c>
      <c r="I88" s="37"/>
    </row>
    <row r="89" spans="2:9" ht="12.75">
      <c r="B89" s="13" t="s">
        <v>1912</v>
      </c>
      <c r="C89" t="s">
        <v>1048</v>
      </c>
      <c r="F89" s="6">
        <v>787938</v>
      </c>
      <c r="G89" s="37"/>
      <c r="H89" s="6">
        <v>65324</v>
      </c>
      <c r="I89" s="37"/>
    </row>
    <row r="90" spans="1:9" ht="12.75">
      <c r="A90" s="8">
        <v>14</v>
      </c>
      <c r="B90" s="13">
        <v>1</v>
      </c>
      <c r="C90" s="11" t="s">
        <v>902</v>
      </c>
      <c r="F90" s="6">
        <v>16976</v>
      </c>
      <c r="G90" s="37"/>
      <c r="H90" s="6">
        <v>2685</v>
      </c>
      <c r="I90" s="37"/>
    </row>
    <row r="91" spans="2:9" ht="12.75">
      <c r="B91" s="13">
        <v>2</v>
      </c>
      <c r="C91" s="11" t="s">
        <v>1256</v>
      </c>
      <c r="F91" s="6">
        <v>34825</v>
      </c>
      <c r="G91" s="37"/>
      <c r="H91" s="6">
        <v>1307</v>
      </c>
      <c r="I91" s="37"/>
    </row>
    <row r="92" spans="1:9" ht="12.75">
      <c r="A92" s="8">
        <v>15</v>
      </c>
      <c r="B92" s="13">
        <v>1</v>
      </c>
      <c r="C92" s="11" t="s">
        <v>1049</v>
      </c>
      <c r="F92" s="6">
        <v>347678</v>
      </c>
      <c r="G92" s="37"/>
      <c r="H92" s="6">
        <v>2708</v>
      </c>
      <c r="I92" s="37"/>
    </row>
    <row r="93" spans="2:9" ht="12.75">
      <c r="B93" s="13" t="s">
        <v>1054</v>
      </c>
      <c r="D93" t="s">
        <v>1050</v>
      </c>
      <c r="F93" s="6">
        <v>212</v>
      </c>
      <c r="G93" s="37"/>
      <c r="H93" s="6">
        <v>1</v>
      </c>
      <c r="I93" s="37"/>
    </row>
    <row r="94" spans="2:9" ht="12.75">
      <c r="B94" s="13">
        <v>2</v>
      </c>
      <c r="C94" t="s">
        <v>1051</v>
      </c>
      <c r="F94" s="6">
        <v>105884</v>
      </c>
      <c r="G94" s="37"/>
      <c r="H94" s="6">
        <v>4384</v>
      </c>
      <c r="I94" s="37"/>
    </row>
    <row r="95" spans="2:9" ht="12.75">
      <c r="B95" s="13" t="s">
        <v>1055</v>
      </c>
      <c r="D95" t="s">
        <v>1050</v>
      </c>
      <c r="F95" s="6">
        <v>315</v>
      </c>
      <c r="G95" s="37"/>
      <c r="H95" s="6">
        <v>8</v>
      </c>
      <c r="I95" s="37"/>
    </row>
    <row r="96" spans="2:9" ht="12.75">
      <c r="B96" s="13" t="s">
        <v>332</v>
      </c>
      <c r="C96" t="s">
        <v>1052</v>
      </c>
      <c r="F96" s="6">
        <v>1505429</v>
      </c>
      <c r="G96" s="37"/>
      <c r="H96" s="6">
        <v>218102</v>
      </c>
      <c r="I96" s="37"/>
    </row>
    <row r="97" spans="2:9" ht="12.75">
      <c r="B97" s="13" t="s">
        <v>1056</v>
      </c>
      <c r="D97" t="s">
        <v>1053</v>
      </c>
      <c r="F97" s="6">
        <v>15257</v>
      </c>
      <c r="G97" s="37"/>
      <c r="H97" s="6">
        <v>1200</v>
      </c>
      <c r="I97" s="37"/>
    </row>
    <row r="98" spans="2:9" ht="12.75">
      <c r="B98" s="13" t="s">
        <v>334</v>
      </c>
      <c r="C98" t="s">
        <v>1057</v>
      </c>
      <c r="F98" s="6">
        <v>1351044</v>
      </c>
      <c r="G98" s="37"/>
      <c r="H98" s="6">
        <v>114478</v>
      </c>
      <c r="I98" s="37"/>
    </row>
    <row r="99" spans="2:9" ht="12.75">
      <c r="B99" s="13" t="s">
        <v>1063</v>
      </c>
      <c r="D99" t="s">
        <v>1050</v>
      </c>
      <c r="F99" s="6">
        <v>2480</v>
      </c>
      <c r="G99" s="37"/>
      <c r="H99" s="6">
        <v>96</v>
      </c>
      <c r="I99" s="37"/>
    </row>
    <row r="100" spans="2:9" ht="12.75">
      <c r="B100" s="13" t="s">
        <v>1064</v>
      </c>
      <c r="C100" t="s">
        <v>1058</v>
      </c>
      <c r="F100" s="6">
        <v>62040</v>
      </c>
      <c r="G100" s="37"/>
      <c r="H100" s="6">
        <v>30915</v>
      </c>
      <c r="I100" s="37"/>
    </row>
    <row r="101" spans="1:9" ht="12.75">
      <c r="A101" s="8">
        <v>16</v>
      </c>
      <c r="B101" s="13" t="s">
        <v>274</v>
      </c>
      <c r="C101" t="s">
        <v>1059</v>
      </c>
      <c r="F101" s="6">
        <v>7522</v>
      </c>
      <c r="G101" s="37"/>
      <c r="H101" s="6">
        <v>1139</v>
      </c>
      <c r="I101" s="37"/>
    </row>
    <row r="102" spans="2:9" ht="12.75">
      <c r="B102" s="13" t="s">
        <v>275</v>
      </c>
      <c r="C102" t="s">
        <v>1060</v>
      </c>
      <c r="F102" s="6">
        <v>11775</v>
      </c>
      <c r="G102" s="37"/>
      <c r="H102" s="6">
        <v>5230</v>
      </c>
      <c r="I102" s="37"/>
    </row>
    <row r="103" spans="2:9" ht="12.75">
      <c r="B103" s="13" t="s">
        <v>1568</v>
      </c>
      <c r="C103" t="s">
        <v>1061</v>
      </c>
      <c r="F103" s="6">
        <v>997</v>
      </c>
      <c r="G103" s="37"/>
      <c r="H103" s="6">
        <v>29</v>
      </c>
      <c r="I103" s="37"/>
    </row>
    <row r="104" spans="3:9" ht="12.75">
      <c r="C104" s="1" t="s">
        <v>1062</v>
      </c>
      <c r="F104" s="6"/>
      <c r="G104" s="37">
        <f>SUM(F92:F103)</f>
        <v>3410633</v>
      </c>
      <c r="H104" s="6"/>
      <c r="I104" s="37">
        <f>SUM(H92:H103)</f>
        <v>378290</v>
      </c>
    </row>
    <row r="105" spans="1:9" ht="12.75">
      <c r="A105" s="8">
        <v>17</v>
      </c>
      <c r="B105" s="13" t="s">
        <v>274</v>
      </c>
      <c r="C105" t="s">
        <v>1065</v>
      </c>
      <c r="E105" s="9"/>
      <c r="F105" s="6">
        <v>325</v>
      </c>
      <c r="G105" s="37"/>
      <c r="H105" s="6">
        <v>82</v>
      </c>
      <c r="I105" s="37"/>
    </row>
    <row r="106" spans="2:9" ht="12.75">
      <c r="B106" s="13" t="s">
        <v>275</v>
      </c>
      <c r="C106" t="s">
        <v>1732</v>
      </c>
      <c r="F106" s="6">
        <v>2156</v>
      </c>
      <c r="G106" s="37"/>
      <c r="H106" s="6">
        <v>403</v>
      </c>
      <c r="I106" s="37"/>
    </row>
    <row r="107" spans="1:9" ht="12.75">
      <c r="A107" s="8">
        <v>18</v>
      </c>
      <c r="B107" s="13">
        <v>1</v>
      </c>
      <c r="C107" t="s">
        <v>1066</v>
      </c>
      <c r="F107" s="6">
        <v>6608850</v>
      </c>
      <c r="G107" s="37"/>
      <c r="H107" s="6">
        <v>707690</v>
      </c>
      <c r="I107" s="37"/>
    </row>
    <row r="108" spans="2:9" ht="12.75">
      <c r="B108" s="13">
        <v>2</v>
      </c>
      <c r="D108" t="s">
        <v>903</v>
      </c>
      <c r="F108" s="6">
        <v>130256</v>
      </c>
      <c r="G108" s="37"/>
      <c r="H108" s="6">
        <v>6644</v>
      </c>
      <c r="I108" s="37"/>
    </row>
    <row r="109" spans="1:9" ht="12.75">
      <c r="A109" s="8">
        <v>19</v>
      </c>
      <c r="B109" s="13">
        <v>1</v>
      </c>
      <c r="C109" t="s">
        <v>1067</v>
      </c>
      <c r="E109" s="9"/>
      <c r="F109" s="6">
        <v>2040035</v>
      </c>
      <c r="G109" s="37"/>
      <c r="H109" s="6">
        <v>226673</v>
      </c>
      <c r="I109" s="37"/>
    </row>
    <row r="110" spans="2:9" ht="12.75">
      <c r="B110" s="13">
        <v>2</v>
      </c>
      <c r="D110" t="s">
        <v>1068</v>
      </c>
      <c r="F110" s="6">
        <v>5177</v>
      </c>
      <c r="G110" s="37"/>
      <c r="H110" s="6">
        <v>344</v>
      </c>
      <c r="I110" s="37"/>
    </row>
    <row r="111" spans="1:9" ht="12.75">
      <c r="A111" s="8">
        <v>20</v>
      </c>
      <c r="B111" s="13" t="s">
        <v>274</v>
      </c>
      <c r="C111" t="s">
        <v>1069</v>
      </c>
      <c r="F111" s="6">
        <v>41005792</v>
      </c>
      <c r="G111" s="37"/>
      <c r="H111" s="6">
        <v>2279839</v>
      </c>
      <c r="I111" s="37"/>
    </row>
    <row r="112" spans="2:9" ht="12.75">
      <c r="B112" s="13" t="s">
        <v>275</v>
      </c>
      <c r="D112" t="s">
        <v>1070</v>
      </c>
      <c r="F112" s="6">
        <v>6925555</v>
      </c>
      <c r="G112" s="37"/>
      <c r="H112" s="6">
        <v>461704</v>
      </c>
      <c r="I112" s="37"/>
    </row>
    <row r="113" spans="2:9" ht="12.75">
      <c r="B113" s="13" t="s">
        <v>1912</v>
      </c>
      <c r="D113" t="s">
        <v>1071</v>
      </c>
      <c r="F113" s="6">
        <v>11067575</v>
      </c>
      <c r="G113" s="37"/>
      <c r="H113" s="6">
        <v>1505259</v>
      </c>
      <c r="I113" s="37"/>
    </row>
    <row r="114" spans="2:9" ht="12.75">
      <c r="B114" s="13" t="s">
        <v>1923</v>
      </c>
      <c r="D114" t="s">
        <v>1072</v>
      </c>
      <c r="F114" s="6">
        <v>445240</v>
      </c>
      <c r="G114" s="37"/>
      <c r="H114" s="6">
        <v>37103</v>
      </c>
      <c r="I114" s="37"/>
    </row>
    <row r="115" spans="3:9" ht="12.75">
      <c r="C115" s="1" t="s">
        <v>1073</v>
      </c>
      <c r="F115" s="6"/>
      <c r="G115" s="37">
        <f>SUM(F111:F114)</f>
        <v>59444162</v>
      </c>
      <c r="H115" s="6"/>
      <c r="I115" s="37">
        <f>SUM(H111:H114)</f>
        <v>4283905</v>
      </c>
    </row>
    <row r="116" spans="1:9" ht="12.75">
      <c r="A116" s="8">
        <v>21</v>
      </c>
      <c r="B116" s="13">
        <v>1</v>
      </c>
      <c r="C116" t="s">
        <v>845</v>
      </c>
      <c r="F116" s="6">
        <v>797946</v>
      </c>
      <c r="G116" s="37"/>
      <c r="H116" s="6">
        <v>35771</v>
      </c>
      <c r="I116" s="39"/>
    </row>
    <row r="117" spans="2:9" ht="12.75">
      <c r="B117" s="13">
        <v>2</v>
      </c>
      <c r="D117" t="s">
        <v>1074</v>
      </c>
      <c r="F117" s="6">
        <v>25831</v>
      </c>
      <c r="G117" s="37"/>
      <c r="H117" s="6">
        <v>310</v>
      </c>
      <c r="I117" s="37"/>
    </row>
    <row r="118" spans="2:9" ht="12.75">
      <c r="B118" s="13">
        <v>3</v>
      </c>
      <c r="D118" t="s">
        <v>846</v>
      </c>
      <c r="F118" s="6">
        <v>658212</v>
      </c>
      <c r="G118" s="37"/>
      <c r="H118" s="6">
        <v>1004</v>
      </c>
      <c r="I118" s="37"/>
    </row>
    <row r="119" spans="3:9" ht="12.75">
      <c r="C119" s="1" t="s">
        <v>1075</v>
      </c>
      <c r="F119" s="6"/>
      <c r="G119" s="37">
        <f>SUM(F116:F118)</f>
        <v>1481989</v>
      </c>
      <c r="H119" s="6"/>
      <c r="I119" s="37">
        <f>SUM(H116:H118)</f>
        <v>37085</v>
      </c>
    </row>
    <row r="120" spans="1:9" ht="12.75">
      <c r="A120" s="8">
        <v>22</v>
      </c>
      <c r="B120" s="13">
        <v>1</v>
      </c>
      <c r="C120" t="s">
        <v>1733</v>
      </c>
      <c r="F120" s="6">
        <v>1158578</v>
      </c>
      <c r="G120" s="37"/>
      <c r="H120" s="6">
        <v>626492</v>
      </c>
      <c r="I120" s="37"/>
    </row>
    <row r="121" spans="2:9" ht="12.75">
      <c r="B121" s="13">
        <v>2</v>
      </c>
      <c r="C121" t="s">
        <v>1076</v>
      </c>
      <c r="F121" s="6">
        <v>12448</v>
      </c>
      <c r="G121" s="37"/>
      <c r="H121" s="6">
        <v>4393</v>
      </c>
      <c r="I121" s="37"/>
    </row>
    <row r="122" spans="1:9" ht="12.75">
      <c r="A122" s="8">
        <v>23</v>
      </c>
      <c r="B122" s="13" t="s">
        <v>274</v>
      </c>
      <c r="C122" t="s">
        <v>1077</v>
      </c>
      <c r="F122" s="6">
        <v>24664</v>
      </c>
      <c r="G122" s="37"/>
      <c r="H122" s="6">
        <v>5190</v>
      </c>
      <c r="I122" s="37"/>
    </row>
    <row r="123" spans="2:9" ht="12.75">
      <c r="B123" s="13" t="s">
        <v>275</v>
      </c>
      <c r="C123" t="s">
        <v>1078</v>
      </c>
      <c r="F123" s="6">
        <v>4743</v>
      </c>
      <c r="G123" s="37"/>
      <c r="H123" s="6">
        <v>938</v>
      </c>
      <c r="I123" s="37"/>
    </row>
    <row r="124" spans="2:9" ht="12.75">
      <c r="B124" s="13" t="s">
        <v>1912</v>
      </c>
      <c r="C124" t="s">
        <v>1079</v>
      </c>
      <c r="F124" s="6">
        <v>84842</v>
      </c>
      <c r="G124" s="37"/>
      <c r="H124" s="6">
        <v>20067</v>
      </c>
      <c r="I124" s="37"/>
    </row>
    <row r="125" spans="1:9" ht="12.75">
      <c r="A125" s="8">
        <v>24</v>
      </c>
      <c r="B125" s="13" t="s">
        <v>1558</v>
      </c>
      <c r="C125" t="s">
        <v>1257</v>
      </c>
      <c r="F125" s="6">
        <v>150289</v>
      </c>
      <c r="G125" s="37"/>
      <c r="H125" s="6">
        <v>6812</v>
      </c>
      <c r="I125" s="37"/>
    </row>
    <row r="126" spans="2:9" ht="12.75">
      <c r="B126" s="13" t="s">
        <v>1567</v>
      </c>
      <c r="C126" t="s">
        <v>1080</v>
      </c>
      <c r="F126" s="6">
        <v>877444</v>
      </c>
      <c r="G126" s="37"/>
      <c r="H126" s="6">
        <v>31765</v>
      </c>
      <c r="I126" s="37"/>
    </row>
    <row r="127" spans="2:9" ht="12.75">
      <c r="B127" s="13" t="s">
        <v>2039</v>
      </c>
      <c r="C127" t="s">
        <v>1081</v>
      </c>
      <c r="F127" s="6">
        <v>1363636</v>
      </c>
      <c r="G127" s="37"/>
      <c r="H127" s="6">
        <v>51571</v>
      </c>
      <c r="I127" s="37"/>
    </row>
    <row r="128" spans="2:9" ht="12.75">
      <c r="B128" s="13" t="s">
        <v>1087</v>
      </c>
      <c r="C128" t="s">
        <v>1082</v>
      </c>
      <c r="F128" s="6">
        <v>37438</v>
      </c>
      <c r="G128" s="37"/>
      <c r="H128" s="6">
        <v>1381</v>
      </c>
      <c r="I128" s="37"/>
    </row>
    <row r="129" spans="2:9" ht="12.75">
      <c r="B129" s="13" t="s">
        <v>1088</v>
      </c>
      <c r="D129" t="s">
        <v>1083</v>
      </c>
      <c r="F129" s="6">
        <v>16760</v>
      </c>
      <c r="G129" s="37"/>
      <c r="H129" s="6">
        <v>2460</v>
      </c>
      <c r="I129" s="37"/>
    </row>
    <row r="130" spans="2:14" ht="12.75">
      <c r="B130" s="13" t="s">
        <v>1089</v>
      </c>
      <c r="C130" t="s">
        <v>1084</v>
      </c>
      <c r="F130" s="83">
        <v>24812</v>
      </c>
      <c r="G130" s="37"/>
      <c r="H130" s="6">
        <v>1816</v>
      </c>
      <c r="I130" s="120"/>
      <c r="J130" s="88"/>
      <c r="K130" s="80"/>
      <c r="L130" s="89"/>
      <c r="M130" s="80"/>
      <c r="N130" s="80"/>
    </row>
    <row r="131" spans="2:10" ht="12.75">
      <c r="B131" s="29" t="s">
        <v>1568</v>
      </c>
      <c r="C131" s="30" t="s">
        <v>1085</v>
      </c>
      <c r="F131" s="74"/>
      <c r="G131" s="37"/>
      <c r="H131" s="75"/>
      <c r="I131" s="37"/>
      <c r="J131" s="121">
        <v>9990</v>
      </c>
    </row>
    <row r="132" spans="2:9" ht="12.75">
      <c r="B132" s="13" t="s">
        <v>1090</v>
      </c>
      <c r="C132" t="s">
        <v>847</v>
      </c>
      <c r="F132" s="6">
        <v>80</v>
      </c>
      <c r="G132" s="37"/>
      <c r="H132" s="6">
        <v>3</v>
      </c>
      <c r="I132" s="37"/>
    </row>
    <row r="133" spans="2:9" ht="12.75">
      <c r="B133" s="13" t="s">
        <v>1091</v>
      </c>
      <c r="D133" t="s">
        <v>1083</v>
      </c>
      <c r="F133" s="6">
        <v>11121</v>
      </c>
      <c r="G133" s="37"/>
      <c r="H133" s="6">
        <v>1469</v>
      </c>
      <c r="I133" s="37"/>
    </row>
    <row r="134" spans="2:9" ht="12.75">
      <c r="B134" s="13" t="s">
        <v>332</v>
      </c>
      <c r="C134" t="s">
        <v>1086</v>
      </c>
      <c r="F134" s="6">
        <v>84452</v>
      </c>
      <c r="G134" s="37"/>
      <c r="H134" s="6">
        <v>4536</v>
      </c>
      <c r="I134" s="37"/>
    </row>
    <row r="135" spans="2:9" ht="12.75">
      <c r="B135" s="13" t="s">
        <v>334</v>
      </c>
      <c r="C135" t="s">
        <v>1092</v>
      </c>
      <c r="F135" s="6">
        <v>502678</v>
      </c>
      <c r="G135" s="37"/>
      <c r="H135" s="6">
        <v>49560</v>
      </c>
      <c r="I135" s="37"/>
    </row>
    <row r="136" spans="3:9" ht="12.75">
      <c r="C136" s="1" t="s">
        <v>790</v>
      </c>
      <c r="F136" s="6"/>
      <c r="G136" s="37">
        <f>SUM(F120:F135)</f>
        <v>4353985</v>
      </c>
      <c r="H136" s="6"/>
      <c r="I136" s="37">
        <f>SUM(H120:H135)</f>
        <v>808453</v>
      </c>
    </row>
    <row r="137" spans="1:9" ht="12.75">
      <c r="A137" s="8">
        <v>25</v>
      </c>
      <c r="B137" s="13">
        <v>1</v>
      </c>
      <c r="C137" t="s">
        <v>792</v>
      </c>
      <c r="F137" s="6">
        <v>1964</v>
      </c>
      <c r="G137" s="37"/>
      <c r="H137" s="6">
        <v>186</v>
      </c>
      <c r="I137" s="37"/>
    </row>
    <row r="138" spans="2:9" ht="12.75">
      <c r="B138" s="13">
        <v>2</v>
      </c>
      <c r="D138" t="s">
        <v>793</v>
      </c>
      <c r="F138" s="6">
        <v>36323</v>
      </c>
      <c r="G138" s="37"/>
      <c r="H138" s="6">
        <v>2212</v>
      </c>
      <c r="I138" s="37"/>
    </row>
    <row r="139" spans="1:9" ht="12.75">
      <c r="A139" s="8">
        <v>26</v>
      </c>
      <c r="B139" s="13">
        <v>1</v>
      </c>
      <c r="C139" t="s">
        <v>1589</v>
      </c>
      <c r="F139" s="6">
        <v>667985</v>
      </c>
      <c r="G139" s="37"/>
      <c r="H139" s="6">
        <v>38910</v>
      </c>
      <c r="I139" s="37"/>
    </row>
    <row r="140" spans="2:9" ht="12.75">
      <c r="B140" s="13">
        <v>2</v>
      </c>
      <c r="C140" t="s">
        <v>794</v>
      </c>
      <c r="F140" s="6">
        <v>239</v>
      </c>
      <c r="G140" s="37"/>
      <c r="H140" s="6">
        <v>1</v>
      </c>
      <c r="I140" s="37"/>
    </row>
    <row r="141" spans="1:9" ht="12.75">
      <c r="A141" s="8">
        <v>27</v>
      </c>
      <c r="B141" s="13" t="s">
        <v>1558</v>
      </c>
      <c r="C141" s="11" t="s">
        <v>795</v>
      </c>
      <c r="F141" s="6">
        <v>201418</v>
      </c>
      <c r="G141" s="37"/>
      <c r="H141" s="6">
        <v>6358</v>
      </c>
      <c r="I141" s="37"/>
    </row>
    <row r="142" spans="2:9" ht="12.75">
      <c r="B142" s="13" t="s">
        <v>430</v>
      </c>
      <c r="D142" t="s">
        <v>249</v>
      </c>
      <c r="F142" s="6">
        <v>70728</v>
      </c>
      <c r="G142" s="37"/>
      <c r="H142" s="6">
        <v>2736</v>
      </c>
      <c r="I142" s="37"/>
    </row>
    <row r="143" spans="2:9" ht="12.75">
      <c r="B143" s="13" t="s">
        <v>1567</v>
      </c>
      <c r="C143" t="s">
        <v>796</v>
      </c>
      <c r="F143" s="6">
        <v>1377649</v>
      </c>
      <c r="G143" s="37"/>
      <c r="H143" s="6">
        <v>52027</v>
      </c>
      <c r="I143" s="37"/>
    </row>
    <row r="144" spans="2:9" ht="12.75">
      <c r="B144" s="13" t="s">
        <v>431</v>
      </c>
      <c r="D144" t="s">
        <v>249</v>
      </c>
      <c r="F144" s="6">
        <v>685311</v>
      </c>
      <c r="G144" s="37"/>
      <c r="H144" s="6">
        <v>24162</v>
      </c>
      <c r="I144" s="37"/>
    </row>
    <row r="145" spans="2:9" ht="12.75">
      <c r="B145" s="13" t="s">
        <v>2039</v>
      </c>
      <c r="C145" t="s">
        <v>797</v>
      </c>
      <c r="F145" s="6">
        <v>67278</v>
      </c>
      <c r="G145" s="37"/>
      <c r="H145" s="6">
        <v>1761</v>
      </c>
      <c r="I145" s="37"/>
    </row>
    <row r="146" spans="2:9" ht="12.75">
      <c r="B146" s="13" t="s">
        <v>791</v>
      </c>
      <c r="D146" t="s">
        <v>249</v>
      </c>
      <c r="F146" s="6">
        <v>18323</v>
      </c>
      <c r="G146" s="37"/>
      <c r="H146" s="6">
        <v>695</v>
      </c>
      <c r="I146" s="37"/>
    </row>
    <row r="147" spans="2:9" ht="12.75">
      <c r="B147" s="13" t="s">
        <v>2040</v>
      </c>
      <c r="C147" t="s">
        <v>798</v>
      </c>
      <c r="F147" s="6">
        <v>76435</v>
      </c>
      <c r="G147" s="37"/>
      <c r="H147" s="6">
        <v>1783</v>
      </c>
      <c r="I147" s="37"/>
    </row>
    <row r="148" spans="2:9" ht="12.75">
      <c r="B148" s="13" t="s">
        <v>799</v>
      </c>
      <c r="D148" t="s">
        <v>249</v>
      </c>
      <c r="F148" s="6">
        <v>33008</v>
      </c>
      <c r="G148" s="37"/>
      <c r="H148" s="6">
        <v>620</v>
      </c>
      <c r="I148" s="37"/>
    </row>
    <row r="149" spans="2:9" ht="12.75">
      <c r="B149" s="13" t="s">
        <v>2041</v>
      </c>
      <c r="C149" t="s">
        <v>9</v>
      </c>
      <c r="F149" s="6">
        <v>170</v>
      </c>
      <c r="G149" s="37"/>
      <c r="H149" s="6">
        <v>4</v>
      </c>
      <c r="I149" s="37"/>
    </row>
    <row r="150" spans="2:9" ht="12.75">
      <c r="B150" s="13" t="s">
        <v>800</v>
      </c>
      <c r="D150" t="s">
        <v>249</v>
      </c>
      <c r="F150" s="6">
        <v>1915</v>
      </c>
      <c r="G150" s="37"/>
      <c r="H150" s="6">
        <v>117</v>
      </c>
      <c r="I150" s="37"/>
    </row>
    <row r="151" spans="2:9" ht="12.75">
      <c r="B151" s="13" t="s">
        <v>801</v>
      </c>
      <c r="C151" t="s">
        <v>807</v>
      </c>
      <c r="F151" s="6">
        <v>2343368</v>
      </c>
      <c r="G151" s="37"/>
      <c r="H151" s="6">
        <v>78455</v>
      </c>
      <c r="I151" s="37"/>
    </row>
    <row r="152" spans="2:9" ht="12.75">
      <c r="B152" s="13" t="s">
        <v>802</v>
      </c>
      <c r="C152" t="s">
        <v>1108</v>
      </c>
      <c r="F152" s="6">
        <v>58898</v>
      </c>
      <c r="G152" s="37"/>
      <c r="H152" s="6">
        <v>1198</v>
      </c>
      <c r="I152" s="37"/>
    </row>
    <row r="153" spans="2:9" ht="12.75">
      <c r="B153" s="13" t="s">
        <v>803</v>
      </c>
      <c r="C153" s="11" t="s">
        <v>1109</v>
      </c>
      <c r="F153" s="6">
        <v>20857</v>
      </c>
      <c r="G153" s="37"/>
      <c r="H153" s="6">
        <v>813</v>
      </c>
      <c r="I153" s="37"/>
    </row>
    <row r="154" spans="2:9" ht="12.75">
      <c r="B154" s="13" t="s">
        <v>804</v>
      </c>
      <c r="D154" t="s">
        <v>249</v>
      </c>
      <c r="F154" s="6">
        <v>6078</v>
      </c>
      <c r="G154" s="37"/>
      <c r="H154" s="6">
        <v>141</v>
      </c>
      <c r="I154" s="37"/>
    </row>
    <row r="155" spans="2:9" ht="12.75">
      <c r="B155" s="13" t="s">
        <v>805</v>
      </c>
      <c r="C155" t="s">
        <v>1110</v>
      </c>
      <c r="F155" s="83">
        <v>0</v>
      </c>
      <c r="G155" s="38"/>
      <c r="H155" s="83">
        <v>0</v>
      </c>
      <c r="I155" s="37"/>
    </row>
    <row r="156" spans="2:9" ht="12.75">
      <c r="B156" s="13" t="s">
        <v>806</v>
      </c>
      <c r="D156" t="s">
        <v>249</v>
      </c>
      <c r="F156" s="6">
        <v>161</v>
      </c>
      <c r="G156" s="37"/>
      <c r="H156" s="6">
        <v>12</v>
      </c>
      <c r="I156" s="37"/>
    </row>
    <row r="157" spans="2:9" ht="12.75">
      <c r="B157" s="13" t="s">
        <v>1111</v>
      </c>
      <c r="C157" s="11" t="s">
        <v>1734</v>
      </c>
      <c r="F157" s="6">
        <v>60</v>
      </c>
      <c r="G157" s="37"/>
      <c r="H157" s="6">
        <v>3</v>
      </c>
      <c r="I157" s="37"/>
    </row>
    <row r="158" spans="2:9" ht="12.75">
      <c r="B158" s="13" t="s">
        <v>1112</v>
      </c>
      <c r="C158" t="s">
        <v>848</v>
      </c>
      <c r="F158" s="6">
        <v>104167</v>
      </c>
      <c r="G158" s="37"/>
      <c r="H158" s="6">
        <v>1617</v>
      </c>
      <c r="I158" s="37"/>
    </row>
    <row r="159" spans="3:9" ht="12.75">
      <c r="C159" s="1" t="s">
        <v>1113</v>
      </c>
      <c r="F159" s="6"/>
      <c r="G159" s="37">
        <f>SUM(F141:F158)</f>
        <v>5065824</v>
      </c>
      <c r="H159" s="6"/>
      <c r="I159" s="37">
        <f>SUM(H141:H158)</f>
        <v>172502</v>
      </c>
    </row>
    <row r="160" spans="1:9" ht="12.75">
      <c r="A160" s="8">
        <v>28</v>
      </c>
      <c r="B160" s="13" t="s">
        <v>1114</v>
      </c>
      <c r="C160" t="s">
        <v>1360</v>
      </c>
      <c r="F160" s="6">
        <v>3263709</v>
      </c>
      <c r="G160" s="37"/>
      <c r="H160" s="6">
        <v>228497</v>
      </c>
      <c r="I160" s="37"/>
    </row>
    <row r="161" spans="2:9" ht="12.75">
      <c r="B161" s="13" t="s">
        <v>1115</v>
      </c>
      <c r="C161" t="s">
        <v>1117</v>
      </c>
      <c r="F161" s="83">
        <v>0</v>
      </c>
      <c r="G161" s="38"/>
      <c r="H161" s="83">
        <v>0</v>
      </c>
      <c r="I161" s="37"/>
    </row>
    <row r="162" spans="2:9" ht="12.75">
      <c r="B162" s="13" t="s">
        <v>1116</v>
      </c>
      <c r="C162" t="s">
        <v>1105</v>
      </c>
      <c r="F162" s="6">
        <v>961805</v>
      </c>
      <c r="G162" s="37"/>
      <c r="H162" s="6">
        <v>53240</v>
      </c>
      <c r="I162" s="37"/>
    </row>
    <row r="163" spans="2:9" ht="12.75">
      <c r="B163" s="13" t="s">
        <v>1567</v>
      </c>
      <c r="C163" t="s">
        <v>1106</v>
      </c>
      <c r="F163" s="6">
        <v>840562</v>
      </c>
      <c r="G163" s="37"/>
      <c r="H163" s="6">
        <v>29677</v>
      </c>
      <c r="I163" s="37"/>
    </row>
    <row r="164" spans="2:9" ht="12.75">
      <c r="B164" s="13" t="s">
        <v>1087</v>
      </c>
      <c r="C164" t="s">
        <v>1258</v>
      </c>
      <c r="F164" s="6">
        <v>860210</v>
      </c>
      <c r="G164" s="37"/>
      <c r="H164" s="6">
        <v>48265</v>
      </c>
      <c r="I164" s="37"/>
    </row>
    <row r="165" spans="2:9" ht="12.75">
      <c r="B165" s="13" t="s">
        <v>1090</v>
      </c>
      <c r="C165" t="s">
        <v>1104</v>
      </c>
      <c r="F165" s="6">
        <v>5366471</v>
      </c>
      <c r="G165" s="37"/>
      <c r="H165" s="6">
        <v>170521</v>
      </c>
      <c r="I165" s="37"/>
    </row>
    <row r="166" spans="2:9" ht="12.75">
      <c r="B166" s="13" t="s">
        <v>1042</v>
      </c>
      <c r="D166" t="s">
        <v>849</v>
      </c>
      <c r="F166" s="6">
        <v>222338</v>
      </c>
      <c r="G166" s="37"/>
      <c r="H166" s="6">
        <v>7062</v>
      </c>
      <c r="I166" s="37"/>
    </row>
    <row r="167" spans="2:9" ht="12.75">
      <c r="B167" s="13" t="s">
        <v>1088</v>
      </c>
      <c r="C167" t="s">
        <v>1118</v>
      </c>
      <c r="F167" s="83">
        <v>0</v>
      </c>
      <c r="G167" s="38"/>
      <c r="H167" s="83">
        <v>0</v>
      </c>
      <c r="I167" s="37"/>
    </row>
    <row r="168" spans="2:9" ht="12.75">
      <c r="B168" s="13" t="s">
        <v>1091</v>
      </c>
      <c r="C168" t="s">
        <v>1119</v>
      </c>
      <c r="F168" s="83">
        <v>0</v>
      </c>
      <c r="G168" s="38"/>
      <c r="H168" s="83">
        <v>0</v>
      </c>
      <c r="I168" s="37"/>
    </row>
    <row r="169" spans="3:9" ht="12.75">
      <c r="C169" s="1" t="s">
        <v>1120</v>
      </c>
      <c r="F169" s="6"/>
      <c r="G169" s="37">
        <f>SUM(F160:F168)</f>
        <v>11515095</v>
      </c>
      <c r="H169" s="6"/>
      <c r="I169" s="37">
        <f>SUM(H160:H168)</f>
        <v>537262</v>
      </c>
    </row>
    <row r="170" spans="1:10" ht="12.75">
      <c r="A170" s="112">
        <v>29</v>
      </c>
      <c r="B170" s="113" t="s">
        <v>1558</v>
      </c>
      <c r="C170" s="114" t="s">
        <v>1121</v>
      </c>
      <c r="D170" s="114"/>
      <c r="E170" s="114"/>
      <c r="F170" s="115">
        <v>833</v>
      </c>
      <c r="G170" s="116"/>
      <c r="H170" s="115">
        <v>39</v>
      </c>
      <c r="I170" s="37"/>
      <c r="J170" s="90" t="s">
        <v>1876</v>
      </c>
    </row>
    <row r="171" spans="1:9" ht="12.75">
      <c r="A171" s="112"/>
      <c r="B171" s="113" t="s">
        <v>430</v>
      </c>
      <c r="C171" s="114"/>
      <c r="D171" s="114" t="s">
        <v>249</v>
      </c>
      <c r="E171" s="114"/>
      <c r="F171" s="115">
        <v>1229</v>
      </c>
      <c r="G171" s="116"/>
      <c r="H171" s="115">
        <v>25</v>
      </c>
      <c r="I171" s="37"/>
    </row>
    <row r="172" spans="1:9" ht="12.75">
      <c r="A172" s="112"/>
      <c r="B172" s="113" t="s">
        <v>1567</v>
      </c>
      <c r="C172" s="114" t="s">
        <v>1122</v>
      </c>
      <c r="D172" s="114"/>
      <c r="E172" s="114"/>
      <c r="F172" s="115">
        <v>32208</v>
      </c>
      <c r="G172" s="116"/>
      <c r="H172" s="115">
        <v>6441</v>
      </c>
      <c r="I172" s="37"/>
    </row>
    <row r="173" spans="1:9" ht="12.75">
      <c r="A173" s="112"/>
      <c r="B173" s="113" t="s">
        <v>431</v>
      </c>
      <c r="C173" s="114"/>
      <c r="D173" s="114" t="s">
        <v>249</v>
      </c>
      <c r="E173" s="114"/>
      <c r="F173" s="115">
        <v>506</v>
      </c>
      <c r="G173" s="116"/>
      <c r="H173" s="115">
        <v>69</v>
      </c>
      <c r="I173" s="37"/>
    </row>
    <row r="174" spans="1:9" ht="12.75">
      <c r="A174" s="112"/>
      <c r="B174" s="113" t="s">
        <v>2039</v>
      </c>
      <c r="C174" s="114" t="s">
        <v>1123</v>
      </c>
      <c r="D174" s="114"/>
      <c r="E174" s="114"/>
      <c r="F174" s="115">
        <v>33336</v>
      </c>
      <c r="G174" s="116"/>
      <c r="H174" s="115">
        <v>30304</v>
      </c>
      <c r="I174" s="37"/>
    </row>
    <row r="175" spans="1:9" ht="12.75">
      <c r="A175" s="112"/>
      <c r="B175" s="113" t="s">
        <v>791</v>
      </c>
      <c r="C175" s="114"/>
      <c r="D175" s="114" t="s">
        <v>249</v>
      </c>
      <c r="E175" s="114"/>
      <c r="F175" s="115">
        <v>4947</v>
      </c>
      <c r="G175" s="116"/>
      <c r="H175" s="115">
        <v>2492</v>
      </c>
      <c r="I175" s="37"/>
    </row>
    <row r="176" spans="3:9" ht="12.75">
      <c r="C176" s="1" t="s">
        <v>2178</v>
      </c>
      <c r="F176" s="6"/>
      <c r="G176" s="37">
        <f>SUM(F170:F175)</f>
        <v>73059</v>
      </c>
      <c r="H176" s="6"/>
      <c r="I176" s="37">
        <f>SUM(H170:H175)</f>
        <v>39370</v>
      </c>
    </row>
    <row r="177" spans="3:9" ht="12.75">
      <c r="C177" s="1" t="s">
        <v>1124</v>
      </c>
      <c r="F177" s="6"/>
      <c r="G177" s="37">
        <f>G176+G169+G159</f>
        <v>16653978</v>
      </c>
      <c r="H177" s="6"/>
      <c r="I177" s="37">
        <f>I176+I169+I159</f>
        <v>749134</v>
      </c>
    </row>
    <row r="178" spans="1:9" ht="12.75">
      <c r="A178" s="8">
        <v>31</v>
      </c>
      <c r="B178" s="13">
        <v>1</v>
      </c>
      <c r="C178" t="s">
        <v>1125</v>
      </c>
      <c r="F178" s="6">
        <v>10332</v>
      </c>
      <c r="G178" s="37"/>
      <c r="H178" s="6">
        <v>2412</v>
      </c>
      <c r="I178" s="37"/>
    </row>
    <row r="179" spans="2:9" ht="12.75">
      <c r="B179" s="13">
        <v>2</v>
      </c>
      <c r="D179" t="s">
        <v>249</v>
      </c>
      <c r="F179" s="6">
        <v>5483</v>
      </c>
      <c r="G179" s="37"/>
      <c r="H179" s="6">
        <v>724</v>
      </c>
      <c r="I179" s="37"/>
    </row>
    <row r="180" spans="1:9" ht="12.75">
      <c r="A180" s="8">
        <v>32</v>
      </c>
      <c r="C180" t="s">
        <v>1126</v>
      </c>
      <c r="F180" s="6">
        <v>102569</v>
      </c>
      <c r="G180" s="37"/>
      <c r="H180" s="6">
        <v>21111</v>
      </c>
      <c r="I180" s="37"/>
    </row>
    <row r="181" spans="2:9" ht="12.75">
      <c r="B181" s="13" t="s">
        <v>1136</v>
      </c>
      <c r="C181" t="s">
        <v>1127</v>
      </c>
      <c r="F181" s="6">
        <v>1235832</v>
      </c>
      <c r="G181" s="37"/>
      <c r="H181" s="6">
        <v>491329</v>
      </c>
      <c r="I181" s="37"/>
    </row>
    <row r="182" spans="1:9" ht="12.75">
      <c r="A182" s="8">
        <v>33</v>
      </c>
      <c r="C182" t="s">
        <v>1128</v>
      </c>
      <c r="F182" s="6">
        <v>1257478</v>
      </c>
      <c r="G182" s="37"/>
      <c r="H182" s="6">
        <v>3772400</v>
      </c>
      <c r="I182" s="37"/>
    </row>
    <row r="183" spans="2:9" ht="12.75">
      <c r="B183" s="13" t="s">
        <v>1137</v>
      </c>
      <c r="C183" t="s">
        <v>1129</v>
      </c>
      <c r="F183" s="6">
        <v>3463</v>
      </c>
      <c r="G183" s="37"/>
      <c r="H183" s="6">
        <v>3701</v>
      </c>
      <c r="I183" s="37"/>
    </row>
    <row r="184" spans="1:9" ht="12.75">
      <c r="A184" s="8">
        <v>34</v>
      </c>
      <c r="C184" s="11" t="s">
        <v>1130</v>
      </c>
      <c r="F184" s="6">
        <v>30217</v>
      </c>
      <c r="G184" s="37"/>
      <c r="H184" s="6">
        <v>5874</v>
      </c>
      <c r="I184" s="37"/>
    </row>
    <row r="185" spans="1:9" ht="12.75">
      <c r="A185" s="8">
        <v>35</v>
      </c>
      <c r="C185" s="11" t="s">
        <v>1131</v>
      </c>
      <c r="F185" s="6">
        <v>1136565</v>
      </c>
      <c r="G185" s="37"/>
      <c r="H185" s="6">
        <v>95349</v>
      </c>
      <c r="I185" s="37"/>
    </row>
    <row r="186" spans="1:9" ht="12.75">
      <c r="A186" s="8">
        <v>36</v>
      </c>
      <c r="C186" s="11" t="s">
        <v>1132</v>
      </c>
      <c r="F186" s="6">
        <v>726968</v>
      </c>
      <c r="G186" s="37"/>
      <c r="H186" s="6">
        <v>54685</v>
      </c>
      <c r="I186" s="37"/>
    </row>
    <row r="187" spans="1:9" ht="12.75">
      <c r="A187" s="8">
        <v>37</v>
      </c>
      <c r="B187" s="13" t="s">
        <v>1558</v>
      </c>
      <c r="C187" s="11" t="s">
        <v>1735</v>
      </c>
      <c r="F187" s="6">
        <v>24461</v>
      </c>
      <c r="G187" s="37"/>
      <c r="H187" s="6">
        <v>1311</v>
      </c>
      <c r="I187" s="37"/>
    </row>
    <row r="188" spans="2:9" ht="12.75">
      <c r="B188" s="13" t="s">
        <v>1567</v>
      </c>
      <c r="C188" s="11" t="s">
        <v>2179</v>
      </c>
      <c r="F188" s="6">
        <v>2228993</v>
      </c>
      <c r="G188" s="37"/>
      <c r="H188" s="6">
        <v>732770</v>
      </c>
      <c r="I188" s="37"/>
    </row>
    <row r="189" spans="2:9" ht="12.75">
      <c r="B189" s="13" t="s">
        <v>430</v>
      </c>
      <c r="C189" s="11" t="s">
        <v>1133</v>
      </c>
      <c r="F189" s="6">
        <v>2145284</v>
      </c>
      <c r="G189" s="37"/>
      <c r="H189" s="6">
        <v>177328</v>
      </c>
      <c r="I189" s="37"/>
    </row>
    <row r="190" spans="2:9" ht="12.75">
      <c r="B190" s="13" t="s">
        <v>431</v>
      </c>
      <c r="C190" s="11" t="s">
        <v>1134</v>
      </c>
      <c r="F190" s="6">
        <v>416153</v>
      </c>
      <c r="G190" s="37"/>
      <c r="H190" s="6">
        <v>57250</v>
      </c>
      <c r="I190" s="37"/>
    </row>
    <row r="191" spans="2:9" ht="12.75">
      <c r="B191" s="13" t="s">
        <v>791</v>
      </c>
      <c r="C191" s="11" t="s">
        <v>1135</v>
      </c>
      <c r="F191" s="6">
        <v>534914</v>
      </c>
      <c r="G191" s="37"/>
      <c r="H191" s="6">
        <v>17715</v>
      </c>
      <c r="I191" s="37"/>
    </row>
    <row r="192" spans="2:9" ht="12.75">
      <c r="B192" s="13">
        <v>3</v>
      </c>
      <c r="C192" s="11" t="s">
        <v>822</v>
      </c>
      <c r="F192" s="6">
        <v>1348561</v>
      </c>
      <c r="G192" s="37"/>
      <c r="H192" s="6">
        <v>727674</v>
      </c>
      <c r="I192" s="37"/>
    </row>
    <row r="193" spans="2:9" ht="12.75">
      <c r="B193" s="13" t="s">
        <v>829</v>
      </c>
      <c r="C193" s="11" t="s">
        <v>823</v>
      </c>
      <c r="F193" s="6">
        <v>20124647</v>
      </c>
      <c r="G193" s="37"/>
      <c r="H193" s="6">
        <v>16696631</v>
      </c>
      <c r="I193" s="37"/>
    </row>
    <row r="194" spans="2:9" ht="12.75">
      <c r="B194" s="13" t="s">
        <v>830</v>
      </c>
      <c r="C194" s="11" t="s">
        <v>824</v>
      </c>
      <c r="F194" s="6">
        <v>18008</v>
      </c>
      <c r="G194" s="37"/>
      <c r="H194" s="6">
        <v>7542</v>
      </c>
      <c r="I194" s="37"/>
    </row>
    <row r="195" spans="2:9" ht="12.75">
      <c r="B195" s="13" t="s">
        <v>831</v>
      </c>
      <c r="C195" s="11" t="s">
        <v>2180</v>
      </c>
      <c r="F195" s="6">
        <v>1192725</v>
      </c>
      <c r="G195" s="37"/>
      <c r="H195" s="6">
        <v>949320</v>
      </c>
      <c r="I195" s="37"/>
    </row>
    <row r="196" spans="2:9" ht="12.75">
      <c r="B196" s="13" t="s">
        <v>832</v>
      </c>
      <c r="D196" t="s">
        <v>825</v>
      </c>
      <c r="F196" s="83">
        <v>0</v>
      </c>
      <c r="G196" s="38"/>
      <c r="H196" s="83">
        <v>0</v>
      </c>
      <c r="I196" s="37"/>
    </row>
    <row r="197" spans="2:9" ht="12.75">
      <c r="B197" s="13" t="s">
        <v>833</v>
      </c>
      <c r="C197" t="s">
        <v>826</v>
      </c>
      <c r="F197" s="83">
        <v>0</v>
      </c>
      <c r="G197" s="38"/>
      <c r="H197" s="83">
        <v>0</v>
      </c>
      <c r="I197" s="37"/>
    </row>
    <row r="198" spans="2:9" ht="12.75">
      <c r="B198" s="13" t="s">
        <v>834</v>
      </c>
      <c r="C198" t="s">
        <v>1877</v>
      </c>
      <c r="F198" s="83">
        <v>0</v>
      </c>
      <c r="G198" s="38"/>
      <c r="H198" s="83">
        <v>0</v>
      </c>
      <c r="I198" s="37"/>
    </row>
    <row r="199" spans="1:9" ht="12.75">
      <c r="A199" s="8">
        <v>38</v>
      </c>
      <c r="B199" s="13" t="s">
        <v>274</v>
      </c>
      <c r="C199" t="s">
        <v>827</v>
      </c>
      <c r="F199" s="6">
        <v>66576</v>
      </c>
      <c r="G199" s="37"/>
      <c r="H199" s="6">
        <v>4075</v>
      </c>
      <c r="I199" s="37"/>
    </row>
    <row r="200" spans="2:9" ht="12.75">
      <c r="B200" s="13" t="s">
        <v>275</v>
      </c>
      <c r="C200" t="s">
        <v>828</v>
      </c>
      <c r="F200" s="6">
        <v>57027</v>
      </c>
      <c r="G200" s="37"/>
      <c r="H200" s="6">
        <v>11004</v>
      </c>
      <c r="I200" s="37"/>
    </row>
    <row r="201" spans="3:9" ht="12.75">
      <c r="C201" s="1" t="s">
        <v>835</v>
      </c>
      <c r="F201" s="6"/>
      <c r="G201" s="37">
        <f>SUM(F187:F200)</f>
        <v>28157349</v>
      </c>
      <c r="H201" s="6"/>
      <c r="I201" s="37">
        <f>SUM(H187:H200)</f>
        <v>19382620</v>
      </c>
    </row>
    <row r="202" spans="1:9" ht="12.75">
      <c r="A202" s="8">
        <v>39</v>
      </c>
      <c r="B202" s="13" t="s">
        <v>274</v>
      </c>
      <c r="C202" t="s">
        <v>836</v>
      </c>
      <c r="F202" s="6">
        <v>845340</v>
      </c>
      <c r="G202" s="37"/>
      <c r="H202" s="6">
        <v>759834</v>
      </c>
      <c r="I202" s="37"/>
    </row>
    <row r="203" spans="2:9" ht="12.75">
      <c r="B203" s="13" t="s">
        <v>275</v>
      </c>
      <c r="C203" t="s">
        <v>837</v>
      </c>
      <c r="F203" s="6">
        <v>22914</v>
      </c>
      <c r="G203" s="37"/>
      <c r="H203" s="6">
        <v>6307</v>
      </c>
      <c r="I203" s="37"/>
    </row>
    <row r="204" spans="2:12" ht="12.75">
      <c r="B204" s="13" t="s">
        <v>1912</v>
      </c>
      <c r="C204" t="s">
        <v>1259</v>
      </c>
      <c r="F204" s="6">
        <v>1037533</v>
      </c>
      <c r="G204" s="37"/>
      <c r="H204" s="6">
        <v>366210</v>
      </c>
      <c r="I204" s="37"/>
      <c r="L204" s="157"/>
    </row>
    <row r="205" spans="2:9" ht="12.75">
      <c r="B205" s="13" t="s">
        <v>1923</v>
      </c>
      <c r="C205" t="s">
        <v>838</v>
      </c>
      <c r="F205" s="6">
        <v>2784100</v>
      </c>
      <c r="G205" s="37"/>
      <c r="H205" s="6">
        <v>565506</v>
      </c>
      <c r="I205" s="37"/>
    </row>
    <row r="206" spans="2:9" ht="12.75">
      <c r="B206" s="13" t="s">
        <v>1924</v>
      </c>
      <c r="C206" t="s">
        <v>839</v>
      </c>
      <c r="F206" s="6">
        <v>262875</v>
      </c>
      <c r="G206" s="37"/>
      <c r="H206" s="6">
        <v>55227</v>
      </c>
      <c r="I206" s="37"/>
    </row>
    <row r="207" spans="2:9" ht="12.75">
      <c r="B207" s="13" t="s">
        <v>1555</v>
      </c>
      <c r="C207" t="s">
        <v>1107</v>
      </c>
      <c r="F207" s="6">
        <v>111950</v>
      </c>
      <c r="G207" s="37"/>
      <c r="H207" s="6">
        <v>48675</v>
      </c>
      <c r="I207" s="37"/>
    </row>
    <row r="208" spans="2:9" ht="12.75">
      <c r="B208" s="13" t="s">
        <v>1979</v>
      </c>
      <c r="C208" t="s">
        <v>840</v>
      </c>
      <c r="F208" s="6">
        <v>13384</v>
      </c>
      <c r="G208" s="37"/>
      <c r="H208" s="6">
        <v>12420</v>
      </c>
      <c r="I208" s="37"/>
    </row>
    <row r="209" spans="2:9" ht="12.75">
      <c r="B209" s="13" t="s">
        <v>1568</v>
      </c>
      <c r="C209" t="s">
        <v>841</v>
      </c>
      <c r="F209" s="6">
        <v>762972</v>
      </c>
      <c r="G209" s="37"/>
      <c r="H209" s="6">
        <v>1699929</v>
      </c>
      <c r="I209" s="37"/>
    </row>
    <row r="210" spans="3:9" ht="12.75">
      <c r="C210" s="1" t="s">
        <v>842</v>
      </c>
      <c r="F210" s="6"/>
      <c r="G210" s="37">
        <f>SUM(F202:F209)</f>
        <v>5841068</v>
      </c>
      <c r="H210" s="6"/>
      <c r="I210" s="37">
        <f>SUM(H202:H209)</f>
        <v>3514108</v>
      </c>
    </row>
    <row r="211" spans="1:12" ht="12.75">
      <c r="A211" s="8">
        <v>40</v>
      </c>
      <c r="B211" s="13" t="s">
        <v>274</v>
      </c>
      <c r="C211" t="s">
        <v>485</v>
      </c>
      <c r="F211" s="6">
        <v>6079252</v>
      </c>
      <c r="G211" s="37"/>
      <c r="H211" s="76">
        <v>135904</v>
      </c>
      <c r="I211" s="37"/>
      <c r="J211" s="91">
        <v>135904</v>
      </c>
      <c r="K211" s="32" t="s">
        <v>609</v>
      </c>
      <c r="L211" s="92" t="s">
        <v>1692</v>
      </c>
    </row>
    <row r="212" spans="2:12" ht="12.75">
      <c r="B212" s="13" t="s">
        <v>275</v>
      </c>
      <c r="C212" t="s">
        <v>843</v>
      </c>
      <c r="F212" s="6">
        <v>2760348</v>
      </c>
      <c r="G212" s="37"/>
      <c r="H212" s="76">
        <v>461871</v>
      </c>
      <c r="I212" s="37"/>
      <c r="J212" s="91">
        <v>461871</v>
      </c>
      <c r="K212" s="32" t="s">
        <v>609</v>
      </c>
      <c r="L212" s="92" t="s">
        <v>1694</v>
      </c>
    </row>
    <row r="213" spans="2:12" ht="12.75">
      <c r="B213" s="13" t="s">
        <v>1912</v>
      </c>
      <c r="C213" t="s">
        <v>238</v>
      </c>
      <c r="F213" s="6">
        <v>1207599</v>
      </c>
      <c r="G213" s="37"/>
      <c r="H213" s="76">
        <f>J213*20</f>
        <v>301780</v>
      </c>
      <c r="I213" s="37"/>
      <c r="J213" s="91">
        <v>15089</v>
      </c>
      <c r="K213" s="32" t="s">
        <v>609</v>
      </c>
      <c r="L213" s="92" t="s">
        <v>1692</v>
      </c>
    </row>
    <row r="214" spans="2:12" ht="12.75">
      <c r="B214" s="13" t="s">
        <v>1568</v>
      </c>
      <c r="C214" t="s">
        <v>844</v>
      </c>
      <c r="F214" s="6">
        <v>403</v>
      </c>
      <c r="G214" s="37"/>
      <c r="H214" s="76">
        <f>J214/8</f>
        <v>13.625</v>
      </c>
      <c r="I214" s="37"/>
      <c r="J214" s="91">
        <v>109</v>
      </c>
      <c r="K214" s="32" t="s">
        <v>609</v>
      </c>
      <c r="L214" s="92" t="s">
        <v>768</v>
      </c>
    </row>
    <row r="215" spans="2:12" ht="12.75">
      <c r="B215" s="13" t="s">
        <v>1923</v>
      </c>
      <c r="C215" t="s">
        <v>2162</v>
      </c>
      <c r="F215" s="6">
        <v>60501</v>
      </c>
      <c r="G215" s="37"/>
      <c r="H215" s="76">
        <f>J215/8</f>
        <v>10141.375</v>
      </c>
      <c r="I215" s="37"/>
      <c r="J215" s="91">
        <v>81131</v>
      </c>
      <c r="K215" s="32" t="s">
        <v>609</v>
      </c>
      <c r="L215" s="92" t="s">
        <v>768</v>
      </c>
    </row>
    <row r="216" spans="2:12" ht="12.75">
      <c r="B216" s="13" t="s">
        <v>1924</v>
      </c>
      <c r="C216" t="s">
        <v>2163</v>
      </c>
      <c r="F216" s="6">
        <v>495841</v>
      </c>
      <c r="G216" s="37"/>
      <c r="H216" s="76">
        <f>J216*5</f>
        <v>175490</v>
      </c>
      <c r="I216" s="37"/>
      <c r="J216" s="91">
        <v>35098</v>
      </c>
      <c r="K216" s="32" t="s">
        <v>609</v>
      </c>
      <c r="L216" s="92" t="s">
        <v>1694</v>
      </c>
    </row>
    <row r="217" spans="2:12" ht="12.75">
      <c r="B217" s="13" t="s">
        <v>1555</v>
      </c>
      <c r="C217" t="s">
        <v>2164</v>
      </c>
      <c r="F217" s="6">
        <v>5688</v>
      </c>
      <c r="G217" s="37"/>
      <c r="H217" s="76">
        <f>J217</f>
        <v>240</v>
      </c>
      <c r="I217" s="37"/>
      <c r="J217" s="91">
        <v>240</v>
      </c>
      <c r="K217" s="32" t="s">
        <v>609</v>
      </c>
      <c r="L217" s="92" t="s">
        <v>1695</v>
      </c>
    </row>
    <row r="218" spans="2:12" ht="12.75">
      <c r="B218" s="13" t="s">
        <v>1979</v>
      </c>
      <c r="C218" t="s">
        <v>2165</v>
      </c>
      <c r="F218" s="6">
        <v>9251</v>
      </c>
      <c r="G218" s="37"/>
      <c r="H218" s="76">
        <f>J218*10</f>
        <v>3890</v>
      </c>
      <c r="I218" s="37"/>
      <c r="J218" s="91">
        <v>389</v>
      </c>
      <c r="K218" s="32" t="s">
        <v>609</v>
      </c>
      <c r="L218" s="92" t="s">
        <v>1693</v>
      </c>
    </row>
    <row r="219" spans="2:12" ht="12.75">
      <c r="B219" s="13" t="s">
        <v>2173</v>
      </c>
      <c r="C219" t="s">
        <v>2166</v>
      </c>
      <c r="F219" s="6">
        <v>10480</v>
      </c>
      <c r="G219" s="37"/>
      <c r="H219" s="76">
        <f>J219*20</f>
        <v>3480</v>
      </c>
      <c r="I219" s="37"/>
      <c r="J219" s="91">
        <v>174</v>
      </c>
      <c r="K219" s="32" t="s">
        <v>609</v>
      </c>
      <c r="L219" s="92" t="s">
        <v>1692</v>
      </c>
    </row>
    <row r="220" spans="2:12" ht="12.75">
      <c r="B220" s="13" t="s">
        <v>2174</v>
      </c>
      <c r="C220" s="11" t="s">
        <v>2167</v>
      </c>
      <c r="F220" s="6">
        <v>12500</v>
      </c>
      <c r="G220" s="37"/>
      <c r="H220" s="76">
        <f>J220*20</f>
        <v>2920</v>
      </c>
      <c r="I220" s="37"/>
      <c r="J220" s="91">
        <v>146</v>
      </c>
      <c r="K220" s="32" t="s">
        <v>609</v>
      </c>
      <c r="L220" s="92" t="s">
        <v>1692</v>
      </c>
    </row>
    <row r="221" spans="2:12" ht="12.75">
      <c r="B221" s="13" t="s">
        <v>2175</v>
      </c>
      <c r="C221" s="11" t="s">
        <v>2168</v>
      </c>
      <c r="F221" s="6">
        <v>68</v>
      </c>
      <c r="G221" s="37"/>
      <c r="H221" s="76">
        <f>J221</f>
        <v>46</v>
      </c>
      <c r="I221" s="37"/>
      <c r="J221" s="91">
        <v>46</v>
      </c>
      <c r="K221" s="32" t="s">
        <v>609</v>
      </c>
      <c r="L221" s="92" t="s">
        <v>1695</v>
      </c>
    </row>
    <row r="222" spans="2:12" ht="12.75">
      <c r="B222" s="13" t="s">
        <v>1981</v>
      </c>
      <c r="C222" s="11" t="s">
        <v>2169</v>
      </c>
      <c r="F222" s="6">
        <v>119613</v>
      </c>
      <c r="G222" s="37"/>
      <c r="H222" s="76">
        <f>F222/5</f>
        <v>23922.6</v>
      </c>
      <c r="I222" s="37"/>
      <c r="L222" s="92" t="s">
        <v>353</v>
      </c>
    </row>
    <row r="223" spans="1:12" ht="12.75">
      <c r="A223" s="53"/>
      <c r="B223" s="59"/>
      <c r="C223" s="27"/>
      <c r="D223" s="27"/>
      <c r="E223" s="27"/>
      <c r="F223" s="67"/>
      <c r="G223" s="40"/>
      <c r="H223" s="67"/>
      <c r="I223" s="37"/>
      <c r="L223" s="92"/>
    </row>
    <row r="224" spans="2:9" ht="12.75">
      <c r="B224" s="13" t="s">
        <v>1982</v>
      </c>
      <c r="C224" s="11" t="s">
        <v>2170</v>
      </c>
      <c r="F224" s="6">
        <v>1037</v>
      </c>
      <c r="G224" s="37"/>
      <c r="H224" s="6">
        <v>65</v>
      </c>
      <c r="I224" s="37"/>
    </row>
    <row r="225" spans="2:12" ht="12.75">
      <c r="B225" s="13" t="s">
        <v>2176</v>
      </c>
      <c r="C225" s="11" t="s">
        <v>2171</v>
      </c>
      <c r="F225" s="6">
        <v>28287</v>
      </c>
      <c r="G225" s="37"/>
      <c r="H225" s="76">
        <f>F225/10</f>
        <v>2828.7</v>
      </c>
      <c r="I225" s="37"/>
      <c r="L225" s="92" t="s">
        <v>354</v>
      </c>
    </row>
    <row r="226" spans="3:9" ht="12.75">
      <c r="C226" s="1" t="s">
        <v>493</v>
      </c>
      <c r="F226" s="6"/>
      <c r="G226" s="37">
        <f>SUM(F211:F225)</f>
        <v>10790868</v>
      </c>
      <c r="H226" s="6"/>
      <c r="I226" s="37"/>
    </row>
    <row r="227" spans="3:9" ht="12.75">
      <c r="C227" s="12" t="s">
        <v>2172</v>
      </c>
      <c r="F227" s="6"/>
      <c r="G227" s="39">
        <f>SUM(F10:F226)</f>
        <v>202252481</v>
      </c>
      <c r="H227" s="6"/>
      <c r="I227" s="39"/>
    </row>
    <row r="228" spans="1:9" ht="12.75">
      <c r="A228" s="44"/>
      <c r="B228" s="122" t="s">
        <v>1736</v>
      </c>
      <c r="C228" s="15"/>
      <c r="D228" s="15"/>
      <c r="E228" s="15"/>
      <c r="F228" s="70"/>
      <c r="G228" s="38"/>
      <c r="H228" s="70"/>
      <c r="I228" s="38"/>
    </row>
    <row r="229" spans="1:9" ht="12.75">
      <c r="A229" s="8">
        <v>41</v>
      </c>
      <c r="B229" s="13" t="s">
        <v>1558</v>
      </c>
      <c r="C229" t="s">
        <v>2177</v>
      </c>
      <c r="F229" s="6">
        <v>151177</v>
      </c>
      <c r="G229" s="37"/>
      <c r="H229" s="6">
        <v>1520388</v>
      </c>
      <c r="I229" s="37"/>
    </row>
    <row r="230" spans="2:9" ht="12.75">
      <c r="B230" s="13" t="s">
        <v>1567</v>
      </c>
      <c r="C230" t="s">
        <v>575</v>
      </c>
      <c r="F230" s="6">
        <v>9333</v>
      </c>
      <c r="G230" s="37"/>
      <c r="H230" s="6">
        <v>67407</v>
      </c>
      <c r="I230" s="37"/>
    </row>
    <row r="231" spans="2:9" ht="12.75">
      <c r="B231" s="13" t="s">
        <v>2039</v>
      </c>
      <c r="C231" t="s">
        <v>576</v>
      </c>
      <c r="F231" s="6">
        <v>32563</v>
      </c>
      <c r="G231" s="37"/>
      <c r="H231" s="6">
        <v>124682</v>
      </c>
      <c r="I231" s="37"/>
    </row>
    <row r="232" spans="2:9" ht="12.75">
      <c r="B232" s="13" t="s">
        <v>430</v>
      </c>
      <c r="C232" t="s">
        <v>1882</v>
      </c>
      <c r="F232" s="6">
        <v>7871</v>
      </c>
      <c r="G232" s="37"/>
      <c r="H232" s="6">
        <v>15735</v>
      </c>
      <c r="I232" s="37"/>
    </row>
    <row r="233" spans="2:9" ht="12.75">
      <c r="B233" s="13" t="s">
        <v>431</v>
      </c>
      <c r="C233" t="s">
        <v>1883</v>
      </c>
      <c r="F233" s="6">
        <v>2715107</v>
      </c>
      <c r="G233" s="37"/>
      <c r="H233" s="6">
        <v>7898699</v>
      </c>
      <c r="I233" s="37"/>
    </row>
    <row r="234" spans="2:9" ht="12.75">
      <c r="B234" s="13" t="s">
        <v>332</v>
      </c>
      <c r="C234" t="s">
        <v>577</v>
      </c>
      <c r="F234" s="6">
        <v>3312655</v>
      </c>
      <c r="G234" s="37"/>
      <c r="H234" s="6">
        <v>7359009</v>
      </c>
      <c r="I234" s="37"/>
    </row>
    <row r="235" spans="2:9" ht="12.75">
      <c r="B235" s="13" t="s">
        <v>334</v>
      </c>
      <c r="C235" t="s">
        <v>578</v>
      </c>
      <c r="F235" s="6">
        <v>9542</v>
      </c>
      <c r="G235" s="37"/>
      <c r="H235" s="6">
        <v>20104</v>
      </c>
      <c r="I235" s="37"/>
    </row>
    <row r="236" spans="1:9" ht="12.75">
      <c r="A236" s="44"/>
      <c r="B236" s="13">
        <v>4</v>
      </c>
      <c r="C236" t="s">
        <v>1878</v>
      </c>
      <c r="F236" s="6">
        <v>3394</v>
      </c>
      <c r="G236" s="37"/>
      <c r="H236" s="6">
        <v>2914</v>
      </c>
      <c r="I236" s="37"/>
    </row>
    <row r="237" spans="3:9" ht="12.75">
      <c r="C237" s="1" t="s">
        <v>1879</v>
      </c>
      <c r="F237" s="6"/>
      <c r="G237" s="37">
        <f>SUM(F229:F236)</f>
        <v>6241642</v>
      </c>
      <c r="H237" s="6"/>
      <c r="I237" s="37">
        <f>SUM(H229:H236)</f>
        <v>17008938</v>
      </c>
    </row>
    <row r="238" spans="1:9" ht="12.75">
      <c r="A238" s="8">
        <v>42</v>
      </c>
      <c r="C238" t="s">
        <v>1880</v>
      </c>
      <c r="F238" s="6">
        <v>194576</v>
      </c>
      <c r="G238" s="37"/>
      <c r="H238" s="6">
        <v>125340</v>
      </c>
      <c r="I238" s="37"/>
    </row>
    <row r="239" spans="1:9" ht="12.75">
      <c r="A239" s="8">
        <v>43</v>
      </c>
      <c r="B239" s="13" t="s">
        <v>1558</v>
      </c>
      <c r="C239" t="s">
        <v>1881</v>
      </c>
      <c r="F239" s="6">
        <v>149757</v>
      </c>
      <c r="G239" s="37"/>
      <c r="H239" s="6">
        <v>4138</v>
      </c>
      <c r="I239" s="37"/>
    </row>
    <row r="240" spans="2:9" ht="12.75">
      <c r="B240" s="13" t="s">
        <v>1567</v>
      </c>
      <c r="C240" t="s">
        <v>1884</v>
      </c>
      <c r="F240" s="6">
        <v>27139</v>
      </c>
      <c r="G240" s="37"/>
      <c r="H240" s="6">
        <v>626</v>
      </c>
      <c r="I240" s="37"/>
    </row>
    <row r="241" spans="2:9" ht="12.75">
      <c r="B241" s="13" t="s">
        <v>430</v>
      </c>
      <c r="C241" t="s">
        <v>1885</v>
      </c>
      <c r="F241" s="6">
        <v>124575</v>
      </c>
      <c r="G241" s="37"/>
      <c r="H241" s="6">
        <v>25576</v>
      </c>
      <c r="I241" s="37"/>
    </row>
    <row r="242" spans="2:9" ht="12.75">
      <c r="B242" s="13" t="s">
        <v>431</v>
      </c>
      <c r="C242" s="11" t="s">
        <v>1886</v>
      </c>
      <c r="F242" s="6">
        <v>38352</v>
      </c>
      <c r="G242" s="37"/>
      <c r="H242" s="6">
        <v>4223</v>
      </c>
      <c r="I242" s="37"/>
    </row>
    <row r="243" spans="1:9" ht="12.75">
      <c r="A243" s="8">
        <v>44</v>
      </c>
      <c r="B243" s="13" t="s">
        <v>274</v>
      </c>
      <c r="C243" s="11" t="s">
        <v>245</v>
      </c>
      <c r="F243" s="6">
        <v>64472</v>
      </c>
      <c r="G243" s="37"/>
      <c r="H243" s="6">
        <v>57890</v>
      </c>
      <c r="I243" s="37"/>
    </row>
    <row r="244" spans="2:9" ht="12.75">
      <c r="B244" s="13" t="s">
        <v>275</v>
      </c>
      <c r="C244" s="11" t="s">
        <v>479</v>
      </c>
      <c r="F244" s="6">
        <v>260445</v>
      </c>
      <c r="G244" s="37"/>
      <c r="H244" s="6">
        <v>54985</v>
      </c>
      <c r="I244" s="37"/>
    </row>
    <row r="245" spans="2:9" ht="12.75">
      <c r="B245" s="13" t="s">
        <v>1912</v>
      </c>
      <c r="C245" s="11" t="s">
        <v>1887</v>
      </c>
      <c r="F245" s="6">
        <v>6915</v>
      </c>
      <c r="G245" s="37"/>
      <c r="H245" s="6">
        <v>1607</v>
      </c>
      <c r="I245" s="37"/>
    </row>
    <row r="246" spans="2:9" ht="12.75">
      <c r="B246" s="13" t="s">
        <v>1923</v>
      </c>
      <c r="C246" s="11" t="s">
        <v>1888</v>
      </c>
      <c r="F246" s="6">
        <v>679423</v>
      </c>
      <c r="G246" s="37"/>
      <c r="H246" s="6">
        <v>1040</v>
      </c>
      <c r="I246" s="37"/>
    </row>
    <row r="247" spans="2:9" ht="12.75">
      <c r="B247" s="13" t="s">
        <v>1924</v>
      </c>
      <c r="C247" s="11" t="s">
        <v>1889</v>
      </c>
      <c r="F247" s="6">
        <v>14560</v>
      </c>
      <c r="G247" s="37"/>
      <c r="H247" s="6">
        <v>16</v>
      </c>
      <c r="I247" s="37"/>
    </row>
    <row r="248" spans="2:9" ht="12.75">
      <c r="B248" s="13" t="s">
        <v>1555</v>
      </c>
      <c r="C248" s="11" t="s">
        <v>1890</v>
      </c>
      <c r="F248" s="6">
        <v>23290</v>
      </c>
      <c r="G248" s="37"/>
      <c r="H248" s="6">
        <v>164</v>
      </c>
      <c r="I248" s="37"/>
    </row>
    <row r="249" spans="2:9" ht="12.75">
      <c r="B249" s="13" t="s">
        <v>1979</v>
      </c>
      <c r="C249" s="11" t="s">
        <v>1891</v>
      </c>
      <c r="F249" s="6">
        <v>15120</v>
      </c>
      <c r="G249" s="37"/>
      <c r="H249" s="70">
        <v>77</v>
      </c>
      <c r="I249" s="37"/>
    </row>
    <row r="250" spans="2:9" ht="12.75">
      <c r="B250" s="13" t="s">
        <v>1980</v>
      </c>
      <c r="C250" s="11" t="s">
        <v>1892</v>
      </c>
      <c r="F250" s="6">
        <v>96196</v>
      </c>
      <c r="G250" s="37"/>
      <c r="H250" s="6">
        <v>7967</v>
      </c>
      <c r="I250" s="37"/>
    </row>
    <row r="251" spans="3:9" ht="12.75">
      <c r="C251" s="1" t="s">
        <v>1893</v>
      </c>
      <c r="F251" s="70"/>
      <c r="G251" s="38">
        <f>SUM(F243:F250)</f>
        <v>1160421</v>
      </c>
      <c r="H251" s="6"/>
      <c r="I251" s="38">
        <f>SUM(H243:H250)</f>
        <v>123746</v>
      </c>
    </row>
    <row r="252" spans="1:9" ht="12.75">
      <c r="A252" s="8">
        <v>45</v>
      </c>
      <c r="B252" s="13">
        <v>1</v>
      </c>
      <c r="C252" s="11" t="s">
        <v>2181</v>
      </c>
      <c r="F252" s="6">
        <v>162264</v>
      </c>
      <c r="G252" s="37"/>
      <c r="H252" s="6">
        <v>2773</v>
      </c>
      <c r="I252" s="37"/>
    </row>
    <row r="253" spans="2:9" ht="12.75">
      <c r="B253" s="13" t="s">
        <v>430</v>
      </c>
      <c r="C253" s="11" t="s">
        <v>1894</v>
      </c>
      <c r="F253" s="6">
        <v>121146</v>
      </c>
      <c r="G253" s="37"/>
      <c r="H253" s="6">
        <v>13229</v>
      </c>
      <c r="I253" s="37"/>
    </row>
    <row r="254" spans="2:9" ht="12.75">
      <c r="B254" s="13" t="s">
        <v>431</v>
      </c>
      <c r="C254" s="11" t="s">
        <v>1895</v>
      </c>
      <c r="F254" s="6">
        <v>54844</v>
      </c>
      <c r="G254" s="37"/>
      <c r="H254" s="6">
        <v>9092</v>
      </c>
      <c r="I254" s="37"/>
    </row>
    <row r="255" spans="1:9" ht="12.75">
      <c r="A255" s="8">
        <v>46</v>
      </c>
      <c r="B255" s="13">
        <v>1</v>
      </c>
      <c r="C255" s="11" t="s">
        <v>2182</v>
      </c>
      <c r="F255" s="6">
        <v>74057</v>
      </c>
      <c r="G255" s="37"/>
      <c r="H255" s="6">
        <v>261</v>
      </c>
      <c r="I255" s="37"/>
    </row>
    <row r="256" spans="2:9" ht="12.75">
      <c r="B256" s="13" t="s">
        <v>430</v>
      </c>
      <c r="C256" s="11" t="s">
        <v>1896</v>
      </c>
      <c r="F256" s="6">
        <v>195832</v>
      </c>
      <c r="G256" s="37"/>
      <c r="H256" s="6">
        <v>6413</v>
      </c>
      <c r="I256" s="37"/>
    </row>
    <row r="257" spans="2:9" ht="12.75">
      <c r="B257" s="13" t="s">
        <v>431</v>
      </c>
      <c r="C257" s="11" t="s">
        <v>1897</v>
      </c>
      <c r="F257" s="6">
        <v>13520</v>
      </c>
      <c r="G257" s="37"/>
      <c r="H257" s="6">
        <v>1191</v>
      </c>
      <c r="I257" s="37"/>
    </row>
    <row r="258" spans="3:9" ht="12.75">
      <c r="C258" s="1" t="s">
        <v>1260</v>
      </c>
      <c r="F258" s="6"/>
      <c r="G258" s="37">
        <f>SUM(F252:F257)</f>
        <v>621663</v>
      </c>
      <c r="H258" s="6"/>
      <c r="I258" s="37">
        <f>SUM(H252:H257)</f>
        <v>32959</v>
      </c>
    </row>
    <row r="259" spans="1:9" ht="12.75">
      <c r="A259" s="8">
        <v>47</v>
      </c>
      <c r="C259" s="11" t="s">
        <v>1898</v>
      </c>
      <c r="F259" s="6">
        <v>246050</v>
      </c>
      <c r="G259" s="37"/>
      <c r="H259" s="6">
        <v>18870</v>
      </c>
      <c r="I259" s="37"/>
    </row>
    <row r="260" spans="1:9" ht="12.75">
      <c r="A260" s="8">
        <v>48</v>
      </c>
      <c r="C260" s="11" t="s">
        <v>664</v>
      </c>
      <c r="F260" s="6">
        <v>18825</v>
      </c>
      <c r="G260" s="37"/>
      <c r="H260" s="6">
        <v>2233</v>
      </c>
      <c r="I260" s="37"/>
    </row>
    <row r="261" spans="1:9" ht="12.75">
      <c r="A261" s="8">
        <v>49</v>
      </c>
      <c r="B261" s="13">
        <v>1</v>
      </c>
      <c r="C261" s="11" t="s">
        <v>2183</v>
      </c>
      <c r="F261" s="6">
        <v>405</v>
      </c>
      <c r="G261" s="37"/>
      <c r="H261" s="6">
        <v>10</v>
      </c>
      <c r="I261" s="37"/>
    </row>
    <row r="262" spans="2:9" ht="12.75">
      <c r="B262" s="13">
        <v>2</v>
      </c>
      <c r="C262" s="11" t="s">
        <v>665</v>
      </c>
      <c r="F262" s="6">
        <v>154911</v>
      </c>
      <c r="G262" s="37"/>
      <c r="H262" s="6">
        <v>2942</v>
      </c>
      <c r="I262" s="37"/>
    </row>
    <row r="263" spans="2:9" ht="12.75">
      <c r="B263" s="13" t="s">
        <v>667</v>
      </c>
      <c r="D263" t="s">
        <v>666</v>
      </c>
      <c r="F263" s="83">
        <v>0</v>
      </c>
      <c r="G263" s="38"/>
      <c r="H263" s="83">
        <v>0</v>
      </c>
      <c r="I263" s="38"/>
    </row>
    <row r="264" spans="1:9" ht="12.75">
      <c r="A264" s="8">
        <v>50</v>
      </c>
      <c r="C264" t="s">
        <v>668</v>
      </c>
      <c r="F264" s="6">
        <v>58125</v>
      </c>
      <c r="G264" s="37"/>
      <c r="H264" s="6">
        <v>2559</v>
      </c>
      <c r="I264" s="37"/>
    </row>
    <row r="265" spans="1:9" ht="12.75">
      <c r="A265" s="8">
        <v>51</v>
      </c>
      <c r="B265" s="13">
        <v>1</v>
      </c>
      <c r="C265" t="s">
        <v>669</v>
      </c>
      <c r="F265" s="6">
        <v>15369016</v>
      </c>
      <c r="G265" s="37"/>
      <c r="H265" s="6">
        <v>3176524</v>
      </c>
      <c r="I265" s="37"/>
    </row>
    <row r="266" spans="2:9" ht="12.75">
      <c r="B266" s="13">
        <v>2</v>
      </c>
      <c r="C266" t="s">
        <v>1737</v>
      </c>
      <c r="F266" s="6">
        <v>203659</v>
      </c>
      <c r="G266" s="37"/>
      <c r="H266" s="6">
        <v>52604</v>
      </c>
      <c r="I266" s="37"/>
    </row>
    <row r="267" spans="2:9" ht="12.75">
      <c r="B267" s="13" t="s">
        <v>332</v>
      </c>
      <c r="C267" t="s">
        <v>670</v>
      </c>
      <c r="F267" s="6">
        <v>155979</v>
      </c>
      <c r="G267" s="37"/>
      <c r="H267" s="6">
        <v>25812</v>
      </c>
      <c r="I267" s="37"/>
    </row>
    <row r="268" spans="2:9" ht="12.75">
      <c r="B268" s="13" t="s">
        <v>334</v>
      </c>
      <c r="C268" t="s">
        <v>671</v>
      </c>
      <c r="F268" s="6">
        <v>256718</v>
      </c>
      <c r="G268" s="37"/>
      <c r="H268" s="6">
        <v>53972</v>
      </c>
      <c r="I268" s="37"/>
    </row>
    <row r="269" spans="2:9" ht="12.75">
      <c r="B269" s="13" t="s">
        <v>829</v>
      </c>
      <c r="C269" t="s">
        <v>672</v>
      </c>
      <c r="F269" s="6">
        <v>15606</v>
      </c>
      <c r="G269" s="37"/>
      <c r="H269" s="6">
        <v>1275</v>
      </c>
      <c r="I269" s="37"/>
    </row>
    <row r="270" spans="2:9" ht="12.75">
      <c r="B270" s="13" t="s">
        <v>830</v>
      </c>
      <c r="C270" t="s">
        <v>673</v>
      </c>
      <c r="F270" s="6">
        <v>20</v>
      </c>
      <c r="G270" s="37"/>
      <c r="H270" s="6">
        <v>4</v>
      </c>
      <c r="I270" s="37"/>
    </row>
    <row r="271" spans="2:9" ht="12.75">
      <c r="B271" s="13" t="s">
        <v>678</v>
      </c>
      <c r="C271" t="s">
        <v>674</v>
      </c>
      <c r="F271" s="6">
        <v>318776</v>
      </c>
      <c r="G271" s="37"/>
      <c r="H271" s="6">
        <v>49900</v>
      </c>
      <c r="I271" s="37"/>
    </row>
    <row r="272" spans="2:9" ht="12.75">
      <c r="B272" s="13" t="s">
        <v>1995</v>
      </c>
      <c r="C272" t="s">
        <v>675</v>
      </c>
      <c r="F272" s="6">
        <v>248165</v>
      </c>
      <c r="G272" s="37"/>
      <c r="H272" s="6">
        <v>23701</v>
      </c>
      <c r="I272" s="37"/>
    </row>
    <row r="273" spans="2:9" ht="12.75">
      <c r="B273" s="13" t="s">
        <v>1996</v>
      </c>
      <c r="C273" t="s">
        <v>676</v>
      </c>
      <c r="F273" s="6">
        <v>112593</v>
      </c>
      <c r="G273" s="37"/>
      <c r="H273" s="6">
        <v>8315</v>
      </c>
      <c r="I273" s="37"/>
    </row>
    <row r="274" spans="3:9" ht="12.75">
      <c r="C274" s="1" t="s">
        <v>677</v>
      </c>
      <c r="F274" s="6"/>
      <c r="G274" s="37">
        <f>SUM(F265:F273)</f>
        <v>16680532</v>
      </c>
      <c r="H274" s="6"/>
      <c r="I274" s="37">
        <f>SUM(H265:H273)</f>
        <v>3392107</v>
      </c>
    </row>
    <row r="275" spans="1:9" ht="12.75">
      <c r="A275" s="8">
        <v>52</v>
      </c>
      <c r="B275" s="13">
        <v>1</v>
      </c>
      <c r="C275" t="s">
        <v>679</v>
      </c>
      <c r="F275" s="6">
        <v>61727</v>
      </c>
      <c r="G275" s="37"/>
      <c r="H275" s="6">
        <v>12422</v>
      </c>
      <c r="I275" s="37"/>
    </row>
    <row r="276" spans="2:9" ht="12.75">
      <c r="B276" s="13" t="s">
        <v>430</v>
      </c>
      <c r="D276" t="s">
        <v>680</v>
      </c>
      <c r="F276" s="6">
        <v>4327368</v>
      </c>
      <c r="G276" s="37"/>
      <c r="H276" s="6">
        <v>189072</v>
      </c>
      <c r="I276" s="37"/>
    </row>
    <row r="277" spans="2:9" ht="12.75">
      <c r="B277" s="13" t="s">
        <v>431</v>
      </c>
      <c r="D277" t="s">
        <v>681</v>
      </c>
      <c r="F277" s="6">
        <v>280908</v>
      </c>
      <c r="G277" s="37"/>
      <c r="H277" s="6">
        <v>35113</v>
      </c>
      <c r="I277" s="37"/>
    </row>
    <row r="278" spans="2:9" ht="12.75">
      <c r="B278" s="13" t="s">
        <v>791</v>
      </c>
      <c r="D278" t="s">
        <v>682</v>
      </c>
      <c r="F278" s="6">
        <v>154215</v>
      </c>
      <c r="G278" s="37"/>
      <c r="H278" s="6">
        <v>24210</v>
      </c>
      <c r="I278" s="37"/>
    </row>
    <row r="279" spans="2:9" ht="12.75">
      <c r="B279" s="13" t="s">
        <v>799</v>
      </c>
      <c r="C279" t="s">
        <v>683</v>
      </c>
      <c r="F279" s="6">
        <v>1629146</v>
      </c>
      <c r="G279" s="37"/>
      <c r="H279" s="6">
        <v>464602</v>
      </c>
      <c r="I279" s="37"/>
    </row>
    <row r="280" spans="2:9" ht="12.75">
      <c r="B280" s="13" t="s">
        <v>800</v>
      </c>
      <c r="C280" t="s">
        <v>684</v>
      </c>
      <c r="F280" s="6">
        <v>40843</v>
      </c>
      <c r="G280" s="37"/>
      <c r="H280" s="6">
        <v>11667</v>
      </c>
      <c r="I280" s="37"/>
    </row>
    <row r="281" spans="3:9" ht="12.75">
      <c r="C281" s="1" t="s">
        <v>1864</v>
      </c>
      <c r="F281" s="6"/>
      <c r="G281" s="37">
        <f>SUM(F275:F280)</f>
        <v>6494207</v>
      </c>
      <c r="H281" s="6"/>
      <c r="I281" s="37">
        <f>SUM(H275:H280)</f>
        <v>737086</v>
      </c>
    </row>
    <row r="282" spans="1:9" ht="12.75">
      <c r="A282" s="8">
        <v>53</v>
      </c>
      <c r="B282" s="13" t="s">
        <v>274</v>
      </c>
      <c r="C282" t="s">
        <v>122</v>
      </c>
      <c r="F282" s="6">
        <v>20497</v>
      </c>
      <c r="G282" s="37"/>
      <c r="H282" s="6">
        <v>1363</v>
      </c>
      <c r="I282" s="37"/>
    </row>
    <row r="283" spans="2:9" ht="12.75">
      <c r="B283" s="13" t="s">
        <v>275</v>
      </c>
      <c r="D283" t="s">
        <v>1865</v>
      </c>
      <c r="F283" s="6">
        <v>66483</v>
      </c>
      <c r="G283" s="37"/>
      <c r="H283" s="6">
        <v>11819</v>
      </c>
      <c r="I283" s="37"/>
    </row>
    <row r="284" spans="2:9" ht="12.75">
      <c r="B284" s="13" t="s">
        <v>1912</v>
      </c>
      <c r="C284" t="s">
        <v>1866</v>
      </c>
      <c r="F284" s="6">
        <v>36215</v>
      </c>
      <c r="G284" s="37"/>
      <c r="H284" s="6">
        <v>3981</v>
      </c>
      <c r="I284" s="37"/>
    </row>
    <row r="285" spans="2:9" ht="12.75">
      <c r="B285" s="13" t="s">
        <v>1923</v>
      </c>
      <c r="C285" s="1"/>
      <c r="D285" t="s">
        <v>1867</v>
      </c>
      <c r="F285" s="6">
        <v>3259</v>
      </c>
      <c r="G285" s="37"/>
      <c r="H285" s="6">
        <v>215</v>
      </c>
      <c r="I285" s="37"/>
    </row>
    <row r="286" spans="1:9" ht="12.75">
      <c r="A286" s="8">
        <v>54</v>
      </c>
      <c r="B286" s="13">
        <v>1</v>
      </c>
      <c r="C286" t="s">
        <v>1868</v>
      </c>
      <c r="F286" s="6">
        <v>2418631</v>
      </c>
      <c r="G286" s="37"/>
      <c r="H286" s="6">
        <v>390461</v>
      </c>
      <c r="I286" s="37"/>
    </row>
    <row r="287" spans="2:9" ht="12.75">
      <c r="B287" s="13">
        <v>2</v>
      </c>
      <c r="D287" t="s">
        <v>1869</v>
      </c>
      <c r="F287" s="6">
        <v>12451366</v>
      </c>
      <c r="G287" s="37"/>
      <c r="H287" s="6">
        <v>2453585</v>
      </c>
      <c r="I287" s="37"/>
    </row>
    <row r="288" spans="2:9" ht="12.75">
      <c r="B288" s="13" t="s">
        <v>1568</v>
      </c>
      <c r="C288" t="s">
        <v>1870</v>
      </c>
      <c r="F288" s="6">
        <v>2117915</v>
      </c>
      <c r="G288" s="37"/>
      <c r="H288" s="6">
        <v>587007</v>
      </c>
      <c r="I288" s="37"/>
    </row>
    <row r="289" spans="3:9" ht="12.75">
      <c r="C289" s="1" t="s">
        <v>1871</v>
      </c>
      <c r="F289" s="6"/>
      <c r="G289" s="37">
        <f>SUM(F286:F288)</f>
        <v>16987912</v>
      </c>
      <c r="H289" s="6"/>
      <c r="I289" s="37">
        <f>SUM(H286:H288)</f>
        <v>3431053</v>
      </c>
    </row>
    <row r="290" spans="1:9" ht="12.75">
      <c r="A290" s="8">
        <v>55</v>
      </c>
      <c r="B290" s="13">
        <v>1</v>
      </c>
      <c r="C290" t="s">
        <v>181</v>
      </c>
      <c r="F290" s="6">
        <v>10971004</v>
      </c>
      <c r="G290" s="37"/>
      <c r="H290" s="6">
        <v>126381</v>
      </c>
      <c r="I290" s="37"/>
    </row>
    <row r="291" spans="2:9" ht="12.75">
      <c r="B291" s="13" t="s">
        <v>430</v>
      </c>
      <c r="C291" t="s">
        <v>1872</v>
      </c>
      <c r="F291" s="6">
        <v>813648</v>
      </c>
      <c r="G291" s="37"/>
      <c r="H291" s="6">
        <v>35171</v>
      </c>
      <c r="I291" s="37"/>
    </row>
    <row r="292" spans="2:9" ht="12.75">
      <c r="B292" s="13" t="s">
        <v>431</v>
      </c>
      <c r="C292" t="s">
        <v>1873</v>
      </c>
      <c r="F292" s="6">
        <v>4070376</v>
      </c>
      <c r="G292" s="37"/>
      <c r="H292" s="6">
        <v>47372</v>
      </c>
      <c r="I292" s="37"/>
    </row>
    <row r="293" spans="2:9" ht="12.75">
      <c r="B293" s="13" t="s">
        <v>332</v>
      </c>
      <c r="C293" t="s">
        <v>1874</v>
      </c>
      <c r="F293" s="6">
        <v>4229245</v>
      </c>
      <c r="G293" s="37"/>
      <c r="H293" s="6">
        <v>118228</v>
      </c>
      <c r="I293" s="37"/>
    </row>
    <row r="294" spans="2:9" ht="12.75">
      <c r="B294" s="13" t="s">
        <v>334</v>
      </c>
      <c r="C294" s="11" t="s">
        <v>182</v>
      </c>
      <c r="F294" s="6">
        <v>5292</v>
      </c>
      <c r="G294" s="37"/>
      <c r="H294" s="6">
        <v>45</v>
      </c>
      <c r="I294" s="37"/>
    </row>
    <row r="295" spans="2:9" ht="12.75">
      <c r="B295" s="13">
        <v>4</v>
      </c>
      <c r="C295" s="11" t="s">
        <v>183</v>
      </c>
      <c r="F295" s="6">
        <v>3063573</v>
      </c>
      <c r="G295" s="37"/>
      <c r="H295" s="6">
        <v>50683</v>
      </c>
      <c r="I295" s="37"/>
    </row>
    <row r="296" spans="3:9" ht="12.75">
      <c r="C296" s="1" t="s">
        <v>184</v>
      </c>
      <c r="F296" s="6"/>
      <c r="G296" s="37">
        <f>SUM(F290:F295)</f>
        <v>23153138</v>
      </c>
      <c r="H296" s="6"/>
      <c r="I296" s="37">
        <f>SUM(H290:H295)</f>
        <v>377880</v>
      </c>
    </row>
    <row r="297" spans="1:9" ht="12.75">
      <c r="A297" s="8">
        <v>56</v>
      </c>
      <c r="B297" s="13" t="s">
        <v>1558</v>
      </c>
      <c r="C297" s="11" t="s">
        <v>185</v>
      </c>
      <c r="F297" s="6">
        <v>123279</v>
      </c>
      <c r="G297" s="37"/>
      <c r="H297" s="6">
        <v>134</v>
      </c>
      <c r="I297" s="37"/>
    </row>
    <row r="298" spans="2:9" ht="12.75">
      <c r="B298" s="13" t="s">
        <v>1567</v>
      </c>
      <c r="D298" t="s">
        <v>186</v>
      </c>
      <c r="F298" s="6">
        <v>967937</v>
      </c>
      <c r="G298" s="37"/>
      <c r="H298" s="6">
        <v>208</v>
      </c>
      <c r="I298" s="37"/>
    </row>
    <row r="299" spans="2:9" ht="12.75">
      <c r="B299" s="13" t="s">
        <v>430</v>
      </c>
      <c r="D299" t="s">
        <v>187</v>
      </c>
      <c r="F299" s="6">
        <v>58762</v>
      </c>
      <c r="G299" s="37"/>
      <c r="H299" s="6">
        <v>1052</v>
      </c>
      <c r="I299" s="37"/>
    </row>
    <row r="300" spans="2:9" ht="12.75">
      <c r="B300" s="13" t="s">
        <v>431</v>
      </c>
      <c r="D300" t="s">
        <v>188</v>
      </c>
      <c r="F300" s="6">
        <v>1046201</v>
      </c>
      <c r="G300" s="37"/>
      <c r="H300" s="6">
        <v>16559</v>
      </c>
      <c r="I300" s="37"/>
    </row>
    <row r="301" spans="2:9" ht="12.75">
      <c r="B301" s="13" t="s">
        <v>791</v>
      </c>
      <c r="D301" t="s">
        <v>2184</v>
      </c>
      <c r="F301" s="6">
        <v>87600</v>
      </c>
      <c r="G301" s="37"/>
      <c r="H301" s="6">
        <v>667</v>
      </c>
      <c r="I301" s="37"/>
    </row>
    <row r="302" spans="2:9" ht="12.75">
      <c r="B302" s="13" t="s">
        <v>799</v>
      </c>
      <c r="D302" t="s">
        <v>189</v>
      </c>
      <c r="F302" s="6">
        <v>376096</v>
      </c>
      <c r="G302" s="37"/>
      <c r="H302" s="6">
        <v>5517</v>
      </c>
      <c r="I302" s="37"/>
    </row>
    <row r="303" spans="2:9" ht="12.75">
      <c r="B303" s="13" t="s">
        <v>800</v>
      </c>
      <c r="D303" t="s">
        <v>190</v>
      </c>
      <c r="F303" s="6">
        <v>170212</v>
      </c>
      <c r="G303" s="37"/>
      <c r="H303" s="6">
        <v>3136</v>
      </c>
      <c r="I303" s="37"/>
    </row>
    <row r="304" spans="2:9" ht="12.75">
      <c r="B304" s="13" t="s">
        <v>332</v>
      </c>
      <c r="D304" t="s">
        <v>191</v>
      </c>
      <c r="F304" s="6">
        <v>1290608</v>
      </c>
      <c r="G304" s="37"/>
      <c r="H304" s="6">
        <v>6768</v>
      </c>
      <c r="I304" s="37"/>
    </row>
    <row r="305" spans="2:9" ht="12.75">
      <c r="B305" s="13" t="s">
        <v>334</v>
      </c>
      <c r="D305" t="s">
        <v>192</v>
      </c>
      <c r="F305" s="6">
        <v>2722341</v>
      </c>
      <c r="G305" s="37"/>
      <c r="H305" s="6">
        <v>261672</v>
      </c>
      <c r="I305" s="37"/>
    </row>
    <row r="306" spans="2:9" ht="12.75">
      <c r="B306" s="13" t="s">
        <v>1064</v>
      </c>
      <c r="D306" t="s">
        <v>193</v>
      </c>
      <c r="F306" s="6">
        <v>601023</v>
      </c>
      <c r="G306" s="37"/>
      <c r="H306" s="6">
        <v>54012</v>
      </c>
      <c r="I306" s="37"/>
    </row>
    <row r="307" spans="2:9" ht="12.75">
      <c r="B307" s="13" t="s">
        <v>195</v>
      </c>
      <c r="D307" t="s">
        <v>194</v>
      </c>
      <c r="F307" s="6">
        <v>261317</v>
      </c>
      <c r="G307" s="37"/>
      <c r="H307" s="6">
        <v>54398</v>
      </c>
      <c r="I307" s="37"/>
    </row>
    <row r="308" spans="4:9" ht="12.75">
      <c r="D308" t="s">
        <v>196</v>
      </c>
      <c r="F308" s="6"/>
      <c r="G308" s="37"/>
      <c r="H308" s="6"/>
      <c r="I308" s="37"/>
    </row>
    <row r="309" spans="2:9" ht="12.75">
      <c r="B309" s="13" t="s">
        <v>829</v>
      </c>
      <c r="E309" t="s">
        <v>197</v>
      </c>
      <c r="F309" s="6">
        <v>89</v>
      </c>
      <c r="G309" s="37"/>
      <c r="H309" s="6">
        <v>0</v>
      </c>
      <c r="I309" s="37"/>
    </row>
    <row r="310" spans="2:9" ht="12.75">
      <c r="B310" s="13" t="s">
        <v>830</v>
      </c>
      <c r="E310" t="s">
        <v>198</v>
      </c>
      <c r="F310" s="6">
        <v>21</v>
      </c>
      <c r="G310" s="37"/>
      <c r="H310" s="6">
        <v>10</v>
      </c>
      <c r="I310" s="37"/>
    </row>
    <row r="311" spans="2:9" ht="12.75">
      <c r="B311" s="13" t="s">
        <v>206</v>
      </c>
      <c r="D311" t="s">
        <v>199</v>
      </c>
      <c r="F311" s="6">
        <v>27546</v>
      </c>
      <c r="G311" s="37"/>
      <c r="H311" s="6">
        <v>70</v>
      </c>
      <c r="I311" s="37"/>
    </row>
    <row r="312" spans="2:9" ht="12.75">
      <c r="B312" s="13" t="s">
        <v>207</v>
      </c>
      <c r="D312" t="s">
        <v>1313</v>
      </c>
      <c r="F312" s="6">
        <v>130662</v>
      </c>
      <c r="G312" s="37"/>
      <c r="H312" s="6">
        <v>5574</v>
      </c>
      <c r="I312" s="37"/>
    </row>
    <row r="313" spans="2:9" ht="12.75">
      <c r="B313" s="13" t="s">
        <v>208</v>
      </c>
      <c r="D313" t="s">
        <v>200</v>
      </c>
      <c r="F313" s="6">
        <v>52988</v>
      </c>
      <c r="G313" s="37"/>
      <c r="H313" s="6">
        <v>301</v>
      </c>
      <c r="I313" s="37"/>
    </row>
    <row r="314" spans="2:9" ht="12.75">
      <c r="B314" s="13" t="s">
        <v>209</v>
      </c>
      <c r="C314" t="s">
        <v>201</v>
      </c>
      <c r="F314" s="6">
        <v>1811620</v>
      </c>
      <c r="G314" s="37"/>
      <c r="H314" s="6">
        <v>9482</v>
      </c>
      <c r="I314" s="37"/>
    </row>
    <row r="315" spans="2:9" ht="12.75">
      <c r="B315" s="13" t="s">
        <v>210</v>
      </c>
      <c r="C315" s="33" t="s">
        <v>202</v>
      </c>
      <c r="F315" s="6">
        <v>60527</v>
      </c>
      <c r="G315" s="37"/>
      <c r="H315" s="6">
        <v>222</v>
      </c>
      <c r="I315" s="37"/>
    </row>
    <row r="316" spans="2:9" ht="12.75">
      <c r="B316" s="13" t="s">
        <v>211</v>
      </c>
      <c r="C316" t="s">
        <v>203</v>
      </c>
      <c r="F316" s="6">
        <v>451000</v>
      </c>
      <c r="G316" s="37"/>
      <c r="H316" s="6">
        <v>4831</v>
      </c>
      <c r="I316" s="37"/>
    </row>
    <row r="317" spans="2:9" ht="12.75">
      <c r="B317" s="13" t="s">
        <v>212</v>
      </c>
      <c r="C317" t="s">
        <v>204</v>
      </c>
      <c r="F317" s="6">
        <v>4100767</v>
      </c>
      <c r="G317" s="37"/>
      <c r="H317" s="6">
        <v>49777</v>
      </c>
      <c r="I317" s="37"/>
    </row>
    <row r="318" spans="2:9" ht="12.75">
      <c r="B318" s="13" t="s">
        <v>1899</v>
      </c>
      <c r="C318" t="s">
        <v>205</v>
      </c>
      <c r="F318" s="6">
        <v>299576</v>
      </c>
      <c r="G318" s="37"/>
      <c r="H318" s="6">
        <v>2362</v>
      </c>
      <c r="I318" s="37"/>
    </row>
    <row r="319" spans="2:9" ht="12.75">
      <c r="B319" s="13" t="s">
        <v>1902</v>
      </c>
      <c r="D319" t="s">
        <v>1900</v>
      </c>
      <c r="F319" s="6">
        <v>85439</v>
      </c>
      <c r="G319" s="37"/>
      <c r="H319" s="6">
        <v>679</v>
      </c>
      <c r="I319" s="37"/>
    </row>
    <row r="320" spans="2:9" ht="12.75">
      <c r="B320" s="13" t="s">
        <v>1903</v>
      </c>
      <c r="D320" t="s">
        <v>1901</v>
      </c>
      <c r="F320" s="6">
        <v>2532466</v>
      </c>
      <c r="G320" s="37"/>
      <c r="H320" s="6">
        <v>26215</v>
      </c>
      <c r="I320" s="37"/>
    </row>
    <row r="321" spans="3:9" ht="12.75">
      <c r="C321" s="1" t="s">
        <v>1930</v>
      </c>
      <c r="F321" s="6"/>
      <c r="G321" s="37">
        <f>SUM(F297:F320)</f>
        <v>17258077</v>
      </c>
      <c r="H321" s="6"/>
      <c r="I321" s="37">
        <f>SUM(H297:H320)</f>
        <v>503646</v>
      </c>
    </row>
    <row r="322" spans="1:9" ht="12.75">
      <c r="A322" s="8">
        <v>57</v>
      </c>
      <c r="B322" s="13">
        <v>1</v>
      </c>
      <c r="C322" t="s">
        <v>1904</v>
      </c>
      <c r="F322" s="6">
        <v>690744</v>
      </c>
      <c r="G322" s="37"/>
      <c r="H322" s="6">
        <v>10452</v>
      </c>
      <c r="I322" s="37"/>
    </row>
    <row r="323" spans="2:9" ht="12.75">
      <c r="B323" s="13" t="s">
        <v>1054</v>
      </c>
      <c r="C323" s="11" t="s">
        <v>692</v>
      </c>
      <c r="F323" s="6">
        <v>10748</v>
      </c>
      <c r="G323" s="37"/>
      <c r="H323" s="6">
        <v>329</v>
      </c>
      <c r="I323" s="37"/>
    </row>
    <row r="324" spans="2:9" ht="12.75">
      <c r="B324" s="13">
        <v>2</v>
      </c>
      <c r="C324" s="11" t="s">
        <v>2185</v>
      </c>
      <c r="F324" s="6">
        <v>383158</v>
      </c>
      <c r="G324" s="37"/>
      <c r="H324" s="6">
        <v>1596</v>
      </c>
      <c r="I324" s="37"/>
    </row>
    <row r="325" spans="2:9" ht="12.75">
      <c r="B325" s="13" t="s">
        <v>332</v>
      </c>
      <c r="C325" s="11" t="s">
        <v>693</v>
      </c>
      <c r="F325" s="6">
        <v>78383</v>
      </c>
      <c r="G325" s="37"/>
      <c r="H325" s="6">
        <v>392</v>
      </c>
      <c r="I325" s="37"/>
    </row>
    <row r="326" spans="2:9" ht="12.75">
      <c r="B326" s="13" t="s">
        <v>333</v>
      </c>
      <c r="D326" t="s">
        <v>694</v>
      </c>
      <c r="F326" s="6">
        <v>12</v>
      </c>
      <c r="G326" s="37"/>
      <c r="H326" s="6">
        <v>0</v>
      </c>
      <c r="I326" s="37"/>
    </row>
    <row r="327" spans="2:9" ht="12.75">
      <c r="B327" s="13" t="s">
        <v>334</v>
      </c>
      <c r="C327" t="s">
        <v>695</v>
      </c>
      <c r="F327" s="6">
        <v>42817</v>
      </c>
      <c r="G327" s="37"/>
      <c r="H327" s="6">
        <v>108</v>
      </c>
      <c r="I327" s="37"/>
    </row>
    <row r="328" spans="2:9" ht="12.75">
      <c r="B328" s="13" t="s">
        <v>1064</v>
      </c>
      <c r="C328" t="s">
        <v>696</v>
      </c>
      <c r="F328" s="6">
        <v>151341</v>
      </c>
      <c r="G328" s="37"/>
      <c r="H328" s="6">
        <v>480</v>
      </c>
      <c r="I328" s="37"/>
    </row>
    <row r="329" spans="2:9" ht="12.75">
      <c r="B329" s="13">
        <v>4</v>
      </c>
      <c r="C329" t="s">
        <v>697</v>
      </c>
      <c r="F329" s="6">
        <v>42185</v>
      </c>
      <c r="G329" s="37"/>
      <c r="H329" s="6">
        <v>846</v>
      </c>
      <c r="I329" s="37"/>
    </row>
    <row r="330" spans="2:9" ht="12.75">
      <c r="B330" s="13" t="s">
        <v>1995</v>
      </c>
      <c r="C330" t="s">
        <v>2002</v>
      </c>
      <c r="F330" s="6">
        <v>20554</v>
      </c>
      <c r="G330" s="37"/>
      <c r="H330" s="6">
        <v>149</v>
      </c>
      <c r="I330" s="37"/>
    </row>
    <row r="331" spans="2:9" ht="12.75">
      <c r="B331" s="13" t="s">
        <v>1996</v>
      </c>
      <c r="C331" t="s">
        <v>698</v>
      </c>
      <c r="F331" s="6">
        <v>402816</v>
      </c>
      <c r="G331" s="37"/>
      <c r="H331" s="6">
        <v>3445</v>
      </c>
      <c r="I331" s="37"/>
    </row>
    <row r="332" spans="2:9" ht="12.75">
      <c r="B332" s="13" t="s">
        <v>2000</v>
      </c>
      <c r="C332" s="11" t="s">
        <v>1998</v>
      </c>
      <c r="F332" s="6">
        <v>2094862</v>
      </c>
      <c r="G332" s="37"/>
      <c r="H332" s="6">
        <v>68786</v>
      </c>
      <c r="I332" s="37"/>
    </row>
    <row r="333" spans="2:9" ht="12.75">
      <c r="B333" s="13" t="s">
        <v>2001</v>
      </c>
      <c r="D333" t="s">
        <v>1999</v>
      </c>
      <c r="F333" s="6">
        <v>203274</v>
      </c>
      <c r="G333" s="37"/>
      <c r="H333" s="6">
        <v>5321</v>
      </c>
      <c r="I333" s="37"/>
    </row>
    <row r="334" spans="2:9" ht="12.75">
      <c r="B334" s="13" t="s">
        <v>2004</v>
      </c>
      <c r="C334" t="s">
        <v>2003</v>
      </c>
      <c r="F334" s="6">
        <v>146917</v>
      </c>
      <c r="G334" s="37"/>
      <c r="H334" s="6">
        <v>3866</v>
      </c>
      <c r="I334" s="37"/>
    </row>
    <row r="335" spans="3:9" ht="12.75">
      <c r="C335" s="1" t="s">
        <v>2005</v>
      </c>
      <c r="F335" s="6"/>
      <c r="G335" s="37">
        <f>SUM(F322:F334)</f>
        <v>4267811</v>
      </c>
      <c r="H335" s="6"/>
      <c r="I335" s="37">
        <f>SUM(H322:H334)</f>
        <v>95770</v>
      </c>
    </row>
    <row r="336" spans="3:9" ht="12.75">
      <c r="C336" s="12" t="s">
        <v>2006</v>
      </c>
      <c r="F336" s="6"/>
      <c r="G336" s="39">
        <f>SUM(F229:F334)</f>
        <v>94004572</v>
      </c>
      <c r="H336" s="76"/>
      <c r="I336" s="58"/>
    </row>
    <row r="337" spans="2:9" ht="12.75">
      <c r="B337" s="12" t="s">
        <v>1738</v>
      </c>
      <c r="F337" s="6"/>
      <c r="G337" s="37"/>
      <c r="H337" s="6"/>
      <c r="I337" s="37"/>
    </row>
    <row r="338" spans="1:9" ht="12.75">
      <c r="A338" s="8">
        <v>58</v>
      </c>
      <c r="C338" t="s">
        <v>584</v>
      </c>
      <c r="F338" s="6"/>
      <c r="G338" s="37"/>
      <c r="H338" s="6"/>
      <c r="I338" s="37"/>
    </row>
    <row r="339" spans="2:9" ht="12.75">
      <c r="B339" s="13" t="s">
        <v>2014</v>
      </c>
      <c r="D339" t="s">
        <v>2007</v>
      </c>
      <c r="F339" s="6">
        <v>1925448</v>
      </c>
      <c r="G339" s="37"/>
      <c r="H339" s="6">
        <v>18624480</v>
      </c>
      <c r="I339" s="37"/>
    </row>
    <row r="340" spans="2:9" ht="12.75">
      <c r="B340" s="13" t="s">
        <v>2015</v>
      </c>
      <c r="D340" t="s">
        <v>2008</v>
      </c>
      <c r="F340" s="6">
        <v>7421</v>
      </c>
      <c r="G340" s="37"/>
      <c r="H340" s="6">
        <v>131336</v>
      </c>
      <c r="I340" s="37"/>
    </row>
    <row r="341" spans="2:9" ht="12.75">
      <c r="B341" s="13" t="s">
        <v>1567</v>
      </c>
      <c r="D341" t="s">
        <v>2009</v>
      </c>
      <c r="F341" s="6">
        <v>1856853</v>
      </c>
      <c r="G341" s="37"/>
      <c r="H341" s="6">
        <v>12090103</v>
      </c>
      <c r="I341" s="37"/>
    </row>
    <row r="342" spans="2:9" ht="12.75">
      <c r="B342" s="13" t="s">
        <v>2039</v>
      </c>
      <c r="D342" t="s">
        <v>2010</v>
      </c>
      <c r="F342" s="6">
        <v>93256</v>
      </c>
      <c r="G342" s="37"/>
      <c r="H342" s="6">
        <v>433682</v>
      </c>
      <c r="I342" s="37"/>
    </row>
    <row r="343" spans="2:9" ht="12.75">
      <c r="B343" s="13" t="s">
        <v>2040</v>
      </c>
      <c r="D343" t="s">
        <v>2011</v>
      </c>
      <c r="F343" s="6">
        <v>1510218</v>
      </c>
      <c r="G343" s="37"/>
      <c r="H343" s="6">
        <v>4214789</v>
      </c>
      <c r="I343" s="37"/>
    </row>
    <row r="344" spans="2:9" ht="12.75">
      <c r="B344" s="13">
        <v>2</v>
      </c>
      <c r="C344" t="s">
        <v>1261</v>
      </c>
      <c r="F344" s="6">
        <v>480309</v>
      </c>
      <c r="G344" s="37"/>
      <c r="H344" s="6">
        <v>339270</v>
      </c>
      <c r="I344" s="37"/>
    </row>
    <row r="345" spans="2:9" ht="12.75">
      <c r="B345" s="13">
        <v>3</v>
      </c>
      <c r="C345" s="33" t="s">
        <v>1361</v>
      </c>
      <c r="F345" s="6">
        <v>83293</v>
      </c>
      <c r="G345" s="37"/>
      <c r="H345" s="6">
        <v>11718</v>
      </c>
      <c r="I345" s="37"/>
    </row>
    <row r="346" spans="2:9" ht="12.75">
      <c r="B346" s="13" t="s">
        <v>829</v>
      </c>
      <c r="C346" t="s">
        <v>2012</v>
      </c>
      <c r="F346" s="6">
        <v>3848668</v>
      </c>
      <c r="G346" s="37"/>
      <c r="H346" s="6">
        <v>1069863</v>
      </c>
      <c r="I346" s="37"/>
    </row>
    <row r="347" spans="2:9" ht="12.75">
      <c r="B347" s="13" t="s">
        <v>830</v>
      </c>
      <c r="D347" t="s">
        <v>2013</v>
      </c>
      <c r="F347" s="6">
        <v>341</v>
      </c>
      <c r="G347" s="37"/>
      <c r="H347" s="6">
        <v>75</v>
      </c>
      <c r="I347" s="37"/>
    </row>
    <row r="348" spans="3:9" ht="12.75">
      <c r="C348" s="1" t="s">
        <v>717</v>
      </c>
      <c r="F348" s="6"/>
      <c r="G348" s="37">
        <f>SUM(F339:F347)</f>
        <v>9805807</v>
      </c>
      <c r="H348" s="6"/>
      <c r="I348" s="37">
        <f>SUM(H339:H347)</f>
        <v>36915316</v>
      </c>
    </row>
    <row r="349" spans="1:9" ht="12.75">
      <c r="A349" s="8">
        <v>59</v>
      </c>
      <c r="B349" s="13" t="s">
        <v>1558</v>
      </c>
      <c r="C349" t="s">
        <v>718</v>
      </c>
      <c r="F349" s="6">
        <v>10172</v>
      </c>
      <c r="G349" s="37"/>
      <c r="H349" s="6">
        <v>17047</v>
      </c>
      <c r="I349" s="37"/>
    </row>
    <row r="350" spans="2:9" ht="12.75">
      <c r="B350" s="13" t="s">
        <v>1567</v>
      </c>
      <c r="C350" t="s">
        <v>719</v>
      </c>
      <c r="F350" s="6">
        <v>122299</v>
      </c>
      <c r="G350" s="37"/>
      <c r="H350" s="6">
        <v>59738</v>
      </c>
      <c r="I350" s="37"/>
    </row>
    <row r="351" spans="2:9" ht="12.75">
      <c r="B351" s="13">
        <v>2</v>
      </c>
      <c r="C351" t="s">
        <v>720</v>
      </c>
      <c r="F351" s="6">
        <v>5853</v>
      </c>
      <c r="G351" s="37"/>
      <c r="H351" s="6">
        <v>23386</v>
      </c>
      <c r="I351" s="37"/>
    </row>
    <row r="352" spans="2:9" ht="12.75">
      <c r="B352" s="13" t="s">
        <v>332</v>
      </c>
      <c r="C352" t="s">
        <v>1808</v>
      </c>
      <c r="F352" s="6">
        <v>141713</v>
      </c>
      <c r="G352" s="37"/>
      <c r="H352" s="6">
        <v>126410</v>
      </c>
      <c r="I352" s="37"/>
    </row>
    <row r="353" spans="2:12" ht="12.75">
      <c r="B353" s="13" t="s">
        <v>334</v>
      </c>
      <c r="C353" t="s">
        <v>1262</v>
      </c>
      <c r="F353" s="6">
        <v>70015</v>
      </c>
      <c r="G353" s="37"/>
      <c r="H353" s="6">
        <v>46670</v>
      </c>
      <c r="I353" s="37"/>
      <c r="L353" s="158"/>
    </row>
    <row r="354" spans="1:9" ht="12.75">
      <c r="A354" s="44"/>
      <c r="B354" s="13" t="s">
        <v>721</v>
      </c>
      <c r="C354" t="s">
        <v>1362</v>
      </c>
      <c r="F354" s="6">
        <v>381507</v>
      </c>
      <c r="G354" s="37"/>
      <c r="H354" s="6">
        <v>254331</v>
      </c>
      <c r="I354" s="37"/>
    </row>
    <row r="355" spans="3:9" ht="12.75">
      <c r="C355" s="1" t="s">
        <v>722</v>
      </c>
      <c r="F355" s="6"/>
      <c r="G355" s="37">
        <f>SUM(F349:F354)</f>
        <v>731559</v>
      </c>
      <c r="H355" s="6"/>
      <c r="I355" s="37">
        <f>SUM(H349:H354)</f>
        <v>527582</v>
      </c>
    </row>
    <row r="356" spans="1:9" ht="12.75">
      <c r="A356" s="8">
        <v>60</v>
      </c>
      <c r="B356" s="13">
        <v>1</v>
      </c>
      <c r="C356" t="s">
        <v>723</v>
      </c>
      <c r="F356" s="6">
        <v>1387</v>
      </c>
      <c r="G356" s="37"/>
      <c r="H356" s="6">
        <v>643</v>
      </c>
      <c r="I356" s="37"/>
    </row>
    <row r="357" spans="2:9" ht="12.75">
      <c r="B357" s="13">
        <v>2</v>
      </c>
      <c r="D357" t="s">
        <v>724</v>
      </c>
      <c r="F357" s="6">
        <v>86794</v>
      </c>
      <c r="G357" s="37"/>
      <c r="H357" s="6">
        <v>4614</v>
      </c>
      <c r="I357" s="37"/>
    </row>
    <row r="358" spans="2:9" ht="12.75">
      <c r="B358" s="13">
        <v>3</v>
      </c>
      <c r="C358" t="s">
        <v>725</v>
      </c>
      <c r="F358" s="6">
        <v>3866</v>
      </c>
      <c r="G358" s="37"/>
      <c r="H358" s="6">
        <v>345</v>
      </c>
      <c r="I358" s="37"/>
    </row>
    <row r="359" spans="3:9" ht="12.75">
      <c r="C359" s="1" t="s">
        <v>726</v>
      </c>
      <c r="F359" s="6"/>
      <c r="G359" s="37">
        <f>SUM(F356:F358)</f>
        <v>92047</v>
      </c>
      <c r="H359" s="6"/>
      <c r="I359" s="37">
        <f>SUM(H356:H358)</f>
        <v>5602</v>
      </c>
    </row>
    <row r="360" spans="1:9" ht="12.75">
      <c r="A360" s="8">
        <v>61</v>
      </c>
      <c r="B360" s="13">
        <v>1</v>
      </c>
      <c r="C360" t="s">
        <v>1263</v>
      </c>
      <c r="F360" s="6">
        <v>409952</v>
      </c>
      <c r="G360" s="37"/>
      <c r="H360" s="6">
        <v>93371</v>
      </c>
      <c r="I360" s="37"/>
    </row>
    <row r="361" spans="2:9" ht="12.75">
      <c r="B361" s="13">
        <v>2</v>
      </c>
      <c r="D361" t="s">
        <v>1264</v>
      </c>
      <c r="F361" s="6">
        <v>2739041</v>
      </c>
      <c r="G361" s="37"/>
      <c r="H361" s="6">
        <v>354393</v>
      </c>
      <c r="I361" s="37"/>
    </row>
    <row r="362" spans="2:9" ht="12.75">
      <c r="B362" s="13" t="s">
        <v>728</v>
      </c>
      <c r="C362" t="s">
        <v>585</v>
      </c>
      <c r="F362" s="6">
        <v>17096</v>
      </c>
      <c r="G362" s="37"/>
      <c r="H362" s="6">
        <v>3928</v>
      </c>
      <c r="I362" s="37"/>
    </row>
    <row r="363" spans="2:9" ht="12.75">
      <c r="B363" s="13" t="s">
        <v>729</v>
      </c>
      <c r="D363" t="s">
        <v>727</v>
      </c>
      <c r="F363" s="6">
        <v>204889</v>
      </c>
      <c r="G363" s="37"/>
      <c r="H363" s="6">
        <v>15275</v>
      </c>
      <c r="I363" s="37"/>
    </row>
    <row r="364" spans="2:9" ht="12.75">
      <c r="B364" s="13" t="s">
        <v>332</v>
      </c>
      <c r="C364" t="s">
        <v>732</v>
      </c>
      <c r="F364" s="6">
        <v>9672</v>
      </c>
      <c r="G364" s="37"/>
      <c r="H364" s="6">
        <v>2568</v>
      </c>
      <c r="I364" s="37"/>
    </row>
    <row r="365" spans="2:9" ht="12.75">
      <c r="B365" s="13" t="s">
        <v>334</v>
      </c>
      <c r="C365" t="s">
        <v>733</v>
      </c>
      <c r="F365" s="6">
        <v>321114</v>
      </c>
      <c r="G365" s="37"/>
      <c r="H365" s="6">
        <v>13679</v>
      </c>
      <c r="I365" s="37"/>
    </row>
    <row r="366" spans="2:12" ht="12.75">
      <c r="B366" s="13" t="s">
        <v>730</v>
      </c>
      <c r="C366" t="s">
        <v>734</v>
      </c>
      <c r="F366" s="6">
        <v>48742</v>
      </c>
      <c r="G366" s="37"/>
      <c r="H366" s="76">
        <f>ROUNDDOWN(J366/40,0)</f>
        <v>443</v>
      </c>
      <c r="I366" s="37"/>
      <c r="J366" s="93">
        <v>17747</v>
      </c>
      <c r="K366" s="94" t="s">
        <v>610</v>
      </c>
      <c r="L366" s="95" t="s">
        <v>611</v>
      </c>
    </row>
    <row r="367" spans="2:9" ht="12.75">
      <c r="B367" s="13">
        <v>4</v>
      </c>
      <c r="C367" t="s">
        <v>691</v>
      </c>
      <c r="F367" s="6">
        <v>168838</v>
      </c>
      <c r="G367" s="37"/>
      <c r="H367" s="6">
        <v>4209</v>
      </c>
      <c r="I367" s="37"/>
    </row>
    <row r="368" spans="2:9" ht="12.75">
      <c r="B368" s="13">
        <v>5</v>
      </c>
      <c r="C368" t="s">
        <v>706</v>
      </c>
      <c r="F368" s="6">
        <v>421530</v>
      </c>
      <c r="G368" s="37"/>
      <c r="H368" s="6">
        <v>14595</v>
      </c>
      <c r="I368" s="37"/>
    </row>
    <row r="369" spans="2:9" ht="12.75">
      <c r="B369" s="13" t="s">
        <v>731</v>
      </c>
      <c r="C369" t="s">
        <v>707</v>
      </c>
      <c r="F369" s="6">
        <v>22895</v>
      </c>
      <c r="G369" s="37"/>
      <c r="H369" s="6">
        <v>539</v>
      </c>
      <c r="I369" s="37"/>
    </row>
    <row r="370" spans="3:9" ht="12.75">
      <c r="C370" s="1" t="s">
        <v>708</v>
      </c>
      <c r="F370" s="6"/>
      <c r="G370" s="37">
        <f>SUM(F360:F369)</f>
        <v>4363769</v>
      </c>
      <c r="H370" s="6"/>
      <c r="I370" s="37">
        <f>SUM(H360:H369)</f>
        <v>503000</v>
      </c>
    </row>
    <row r="371" spans="1:9" ht="12.75">
      <c r="A371" s="8">
        <v>62</v>
      </c>
      <c r="B371" s="13" t="s">
        <v>1558</v>
      </c>
      <c r="C371" t="s">
        <v>709</v>
      </c>
      <c r="F371" s="6">
        <v>126346</v>
      </c>
      <c r="G371" s="37"/>
      <c r="H371" s="6">
        <v>403646</v>
      </c>
      <c r="I371" s="37"/>
    </row>
    <row r="372" spans="2:9" ht="12.75">
      <c r="B372" s="13" t="s">
        <v>1567</v>
      </c>
      <c r="C372" t="s">
        <v>710</v>
      </c>
      <c r="F372" s="6">
        <v>14733</v>
      </c>
      <c r="G372" s="37"/>
      <c r="H372" s="6">
        <v>77479</v>
      </c>
      <c r="I372" s="37"/>
    </row>
    <row r="373" spans="2:9" ht="12.75">
      <c r="B373" s="13">
        <v>2</v>
      </c>
      <c r="C373" t="s">
        <v>711</v>
      </c>
      <c r="F373" s="6">
        <v>459276</v>
      </c>
      <c r="G373" s="37"/>
      <c r="H373" s="6">
        <v>416643</v>
      </c>
      <c r="I373" s="37"/>
    </row>
    <row r="374" spans="1:9" ht="12.75">
      <c r="A374" s="44"/>
      <c r="B374" s="13" t="s">
        <v>331</v>
      </c>
      <c r="C374" s="11" t="s">
        <v>1363</v>
      </c>
      <c r="F374" s="6">
        <v>83</v>
      </c>
      <c r="G374" s="37"/>
      <c r="H374" s="6">
        <v>3</v>
      </c>
      <c r="I374" s="37"/>
    </row>
    <row r="375" spans="2:9" ht="12.75">
      <c r="B375" s="13" t="s">
        <v>332</v>
      </c>
      <c r="C375" s="11" t="s">
        <v>712</v>
      </c>
      <c r="F375" s="6">
        <v>104218</v>
      </c>
      <c r="G375" s="37"/>
      <c r="H375" s="6">
        <v>45840</v>
      </c>
      <c r="I375" s="37"/>
    </row>
    <row r="376" spans="2:9" ht="12.75">
      <c r="B376" s="13" t="s">
        <v>334</v>
      </c>
      <c r="C376" s="11" t="s">
        <v>713</v>
      </c>
      <c r="F376" s="6">
        <v>466366</v>
      </c>
      <c r="G376" s="37"/>
      <c r="H376" s="6">
        <v>263289</v>
      </c>
      <c r="I376" s="37"/>
    </row>
    <row r="377" spans="2:9" ht="12.75">
      <c r="B377" s="13" t="s">
        <v>1064</v>
      </c>
      <c r="D377" t="s">
        <v>475</v>
      </c>
      <c r="F377" s="6">
        <v>147520</v>
      </c>
      <c r="G377" s="37"/>
      <c r="H377" s="6">
        <v>72326</v>
      </c>
      <c r="I377" s="37"/>
    </row>
    <row r="378" spans="2:9" ht="12.75">
      <c r="B378" s="13" t="s">
        <v>195</v>
      </c>
      <c r="D378" t="s">
        <v>714</v>
      </c>
      <c r="F378" s="6">
        <v>22434</v>
      </c>
      <c r="G378" s="37"/>
      <c r="H378" s="6">
        <v>31725</v>
      </c>
      <c r="I378" s="37"/>
    </row>
    <row r="379" spans="2:9" ht="12.75">
      <c r="B379" s="13" t="s">
        <v>716</v>
      </c>
      <c r="D379" t="s">
        <v>715</v>
      </c>
      <c r="F379" s="6">
        <v>527882</v>
      </c>
      <c r="G379" s="37"/>
      <c r="H379" s="6">
        <v>575220</v>
      </c>
      <c r="I379" s="37"/>
    </row>
    <row r="380" spans="2:9" ht="12.75">
      <c r="B380" s="13" t="s">
        <v>1250</v>
      </c>
      <c r="C380" s="11" t="s">
        <v>993</v>
      </c>
      <c r="F380" s="6">
        <v>3967118</v>
      </c>
      <c r="G380" s="37"/>
      <c r="H380" s="6">
        <v>3305878</v>
      </c>
      <c r="I380" s="37"/>
    </row>
    <row r="381" spans="2:9" ht="12.75">
      <c r="B381" s="13" t="s">
        <v>1251</v>
      </c>
      <c r="C381" t="s">
        <v>994</v>
      </c>
      <c r="F381" s="6">
        <v>13075372</v>
      </c>
      <c r="G381" s="37"/>
      <c r="H381" s="6">
        <v>4086054</v>
      </c>
      <c r="I381" s="37"/>
    </row>
    <row r="382" spans="2:9" ht="12.75">
      <c r="B382" s="13" t="s">
        <v>1252</v>
      </c>
      <c r="C382" t="s">
        <v>700</v>
      </c>
      <c r="F382" s="6">
        <v>215490</v>
      </c>
      <c r="G382" s="37"/>
      <c r="H382" s="6">
        <v>47728</v>
      </c>
      <c r="I382" s="37"/>
    </row>
    <row r="383" spans="2:9" ht="12.75">
      <c r="B383" s="13" t="s">
        <v>829</v>
      </c>
      <c r="C383" t="s">
        <v>701</v>
      </c>
      <c r="F383" s="6">
        <v>526642</v>
      </c>
      <c r="G383" s="37"/>
      <c r="H383" s="6">
        <v>142471</v>
      </c>
      <c r="I383" s="37"/>
    </row>
    <row r="384" spans="2:9" ht="12.75">
      <c r="B384" s="13" t="s">
        <v>830</v>
      </c>
      <c r="C384" t="s">
        <v>702</v>
      </c>
      <c r="F384" s="6">
        <v>444963</v>
      </c>
      <c r="G384" s="37"/>
      <c r="H384" s="6">
        <v>103491</v>
      </c>
      <c r="I384" s="37"/>
    </row>
    <row r="385" spans="2:9" ht="12.75">
      <c r="B385" s="13" t="s">
        <v>678</v>
      </c>
      <c r="C385" t="s">
        <v>703</v>
      </c>
      <c r="F385" s="6">
        <v>209286</v>
      </c>
      <c r="G385" s="37"/>
      <c r="H385" s="6">
        <v>80493</v>
      </c>
      <c r="I385" s="37"/>
    </row>
    <row r="386" spans="2:9" ht="12.75">
      <c r="B386" s="13" t="s">
        <v>1253</v>
      </c>
      <c r="C386" t="s">
        <v>704</v>
      </c>
      <c r="F386" s="6">
        <v>110098</v>
      </c>
      <c r="G386" s="37"/>
      <c r="H386" s="6">
        <v>26986</v>
      </c>
      <c r="I386" s="37"/>
    </row>
    <row r="387" spans="1:9" ht="12.75">
      <c r="A387" s="53"/>
      <c r="B387" s="59"/>
      <c r="C387" s="27"/>
      <c r="D387" s="27"/>
      <c r="E387" s="27"/>
      <c r="F387" s="67"/>
      <c r="G387" s="40"/>
      <c r="H387" s="67"/>
      <c r="I387" s="37"/>
    </row>
    <row r="388" spans="2:9" ht="12.75">
      <c r="B388" s="13">
        <v>5</v>
      </c>
      <c r="C388" t="s">
        <v>705</v>
      </c>
      <c r="F388" s="6">
        <v>359481</v>
      </c>
      <c r="G388" s="37"/>
      <c r="H388" s="6">
        <v>57647</v>
      </c>
      <c r="I388" s="37"/>
    </row>
    <row r="389" spans="2:9" ht="12.75">
      <c r="B389" s="13" t="s">
        <v>2000</v>
      </c>
      <c r="C389" t="s">
        <v>586</v>
      </c>
      <c r="F389" s="6">
        <v>240795</v>
      </c>
      <c r="G389" s="37"/>
      <c r="H389" s="6">
        <v>27524</v>
      </c>
      <c r="I389" s="37"/>
    </row>
    <row r="390" spans="2:9" ht="12.75">
      <c r="B390" s="13" t="s">
        <v>2001</v>
      </c>
      <c r="C390" t="s">
        <v>1247</v>
      </c>
      <c r="F390" s="6">
        <v>107898</v>
      </c>
      <c r="G390" s="37"/>
      <c r="H390" s="6">
        <v>4690</v>
      </c>
      <c r="I390" s="37"/>
    </row>
    <row r="391" spans="1:9" ht="12.75">
      <c r="A391" s="8">
        <v>63</v>
      </c>
      <c r="C391" t="s">
        <v>1248</v>
      </c>
      <c r="F391" s="6">
        <v>166473</v>
      </c>
      <c r="G391" s="37"/>
      <c r="H391" s="6">
        <v>63275</v>
      </c>
      <c r="I391" s="37"/>
    </row>
    <row r="392" spans="3:9" ht="12.75">
      <c r="C392" s="1" t="s">
        <v>1249</v>
      </c>
      <c r="F392" s="6"/>
      <c r="G392" s="37">
        <f>SUM(F371:F392)</f>
        <v>21292474</v>
      </c>
      <c r="H392" s="6"/>
      <c r="I392" s="37">
        <f>SUM(H371:H391)</f>
        <v>9832408</v>
      </c>
    </row>
    <row r="393" spans="1:9" ht="12.75">
      <c r="A393" s="8">
        <v>64</v>
      </c>
      <c r="B393" s="13" t="s">
        <v>1558</v>
      </c>
      <c r="C393" t="s">
        <v>1278</v>
      </c>
      <c r="F393" s="6">
        <v>115803</v>
      </c>
      <c r="G393" s="37"/>
      <c r="H393" s="6">
        <v>81693</v>
      </c>
      <c r="I393" s="37"/>
    </row>
    <row r="394" spans="2:9" ht="12.75">
      <c r="B394" s="13" t="s">
        <v>1567</v>
      </c>
      <c r="D394" t="s">
        <v>1279</v>
      </c>
      <c r="F394" s="6">
        <v>22006</v>
      </c>
      <c r="G394" s="37"/>
      <c r="H394" s="6">
        <v>6102</v>
      </c>
      <c r="I394" s="37"/>
    </row>
    <row r="395" spans="3:9" ht="12.75">
      <c r="C395" t="s">
        <v>1280</v>
      </c>
      <c r="F395" s="6"/>
      <c r="G395" s="37"/>
      <c r="H395" s="6"/>
      <c r="I395" s="37"/>
    </row>
    <row r="396" spans="4:9" ht="12.75">
      <c r="D396" t="s">
        <v>1281</v>
      </c>
      <c r="F396" s="6"/>
      <c r="G396" s="37"/>
      <c r="H396" s="6"/>
      <c r="I396" s="37"/>
    </row>
    <row r="397" spans="2:9" ht="12.75">
      <c r="B397" s="13" t="s">
        <v>430</v>
      </c>
      <c r="E397" t="s">
        <v>1282</v>
      </c>
      <c r="F397" s="6">
        <v>77021</v>
      </c>
      <c r="G397" s="37"/>
      <c r="H397" s="6">
        <v>11472</v>
      </c>
      <c r="I397" s="37"/>
    </row>
    <row r="398" spans="2:9" ht="12.75">
      <c r="B398" s="13" t="s">
        <v>431</v>
      </c>
      <c r="E398" t="s">
        <v>1283</v>
      </c>
      <c r="F398" s="6">
        <v>41328</v>
      </c>
      <c r="G398" s="37"/>
      <c r="H398" s="6">
        <v>1510</v>
      </c>
      <c r="I398" s="37"/>
    </row>
    <row r="399" spans="4:9" ht="12.75">
      <c r="D399" t="s">
        <v>1613</v>
      </c>
      <c r="F399" s="6"/>
      <c r="G399" s="37"/>
      <c r="H399" s="6"/>
      <c r="I399" s="37"/>
    </row>
    <row r="400" spans="2:9" ht="12.75">
      <c r="B400" s="13" t="s">
        <v>332</v>
      </c>
      <c r="E400" t="s">
        <v>1282</v>
      </c>
      <c r="F400" s="6">
        <v>5522</v>
      </c>
      <c r="G400" s="37"/>
      <c r="H400" s="6">
        <v>71</v>
      </c>
      <c r="I400" s="37"/>
    </row>
    <row r="401" spans="2:9" ht="12.75">
      <c r="B401" s="13" t="s">
        <v>334</v>
      </c>
      <c r="E401" s="33" t="s">
        <v>472</v>
      </c>
      <c r="F401" s="6">
        <v>947053</v>
      </c>
      <c r="G401" s="37"/>
      <c r="H401" s="6">
        <v>5643</v>
      </c>
      <c r="I401" s="37"/>
    </row>
    <row r="402" spans="2:9" ht="12.75">
      <c r="B402" s="13" t="s">
        <v>72</v>
      </c>
      <c r="C402" s="182" t="s">
        <v>1614</v>
      </c>
      <c r="D402" s="182"/>
      <c r="E402" s="182"/>
      <c r="F402" s="83">
        <v>0</v>
      </c>
      <c r="G402" s="38"/>
      <c r="H402" s="83">
        <v>0</v>
      </c>
      <c r="I402" s="37"/>
    </row>
    <row r="403" spans="2:9" ht="12.75">
      <c r="B403" s="13" t="s">
        <v>73</v>
      </c>
      <c r="C403" s="182"/>
      <c r="D403" s="182"/>
      <c r="E403" s="182"/>
      <c r="F403" s="83">
        <v>0</v>
      </c>
      <c r="G403" s="38"/>
      <c r="H403" s="83">
        <v>0</v>
      </c>
      <c r="I403" s="37"/>
    </row>
    <row r="404" spans="2:9" ht="12.75">
      <c r="B404" s="13" t="s">
        <v>957</v>
      </c>
      <c r="C404" s="182"/>
      <c r="D404" s="182"/>
      <c r="E404" s="182"/>
      <c r="F404" s="6">
        <v>131</v>
      </c>
      <c r="G404" s="37"/>
      <c r="H404" s="6">
        <v>3</v>
      </c>
      <c r="I404" s="37"/>
    </row>
    <row r="405" spans="2:9" ht="12.75">
      <c r="B405" s="13" t="s">
        <v>958</v>
      </c>
      <c r="C405" s="182"/>
      <c r="D405" s="182"/>
      <c r="E405" s="182"/>
      <c r="F405" s="6">
        <v>669</v>
      </c>
      <c r="G405" s="37"/>
      <c r="H405" s="6">
        <v>8</v>
      </c>
      <c r="I405" s="37"/>
    </row>
    <row r="406" spans="2:9" ht="12.75">
      <c r="B406" s="13" t="s">
        <v>2085</v>
      </c>
      <c r="C406" s="182"/>
      <c r="D406" s="182"/>
      <c r="E406" s="182"/>
      <c r="F406" s="6">
        <v>126</v>
      </c>
      <c r="G406" s="37"/>
      <c r="H406" s="6">
        <v>0</v>
      </c>
      <c r="I406" s="37"/>
    </row>
    <row r="407" spans="2:9" ht="12.75">
      <c r="B407" s="13" t="s">
        <v>612</v>
      </c>
      <c r="C407" s="182"/>
      <c r="D407" s="182"/>
      <c r="E407" s="182"/>
      <c r="F407" s="6">
        <v>339</v>
      </c>
      <c r="G407" s="37"/>
      <c r="H407" s="6">
        <v>3</v>
      </c>
      <c r="I407" s="37"/>
    </row>
    <row r="408" spans="2:9" ht="12.75">
      <c r="B408" s="13">
        <v>4</v>
      </c>
      <c r="C408" s="11" t="s">
        <v>1615</v>
      </c>
      <c r="F408" s="6">
        <v>8785</v>
      </c>
      <c r="G408" s="37"/>
      <c r="H408" s="6">
        <v>7687</v>
      </c>
      <c r="I408" s="37"/>
    </row>
    <row r="409" spans="3:9" ht="12.75">
      <c r="C409" s="1" t="s">
        <v>1616</v>
      </c>
      <c r="F409" s="6"/>
      <c r="G409" s="37">
        <f>SUM(F393:F408)</f>
        <v>1218783</v>
      </c>
      <c r="H409" s="6"/>
      <c r="I409" s="37">
        <f>SUM(H393:H408)</f>
        <v>114192</v>
      </c>
    </row>
    <row r="410" spans="3:9" ht="12.75">
      <c r="C410" s="12" t="s">
        <v>1617</v>
      </c>
      <c r="F410" s="6"/>
      <c r="G410" s="39">
        <f>SUM(F338:F409)</f>
        <v>37504439</v>
      </c>
      <c r="H410" s="76"/>
      <c r="I410" s="58">
        <f>SUM(H338:H409)</f>
        <v>47898100</v>
      </c>
    </row>
    <row r="411" spans="2:9" ht="12.75">
      <c r="B411" s="12" t="s">
        <v>1265</v>
      </c>
      <c r="F411" s="6"/>
      <c r="G411" s="37"/>
      <c r="H411" s="6"/>
      <c r="I411" s="37"/>
    </row>
    <row r="412" spans="1:9" ht="12.75">
      <c r="A412" s="8">
        <v>65</v>
      </c>
      <c r="B412" s="13">
        <v>1</v>
      </c>
      <c r="C412" t="s">
        <v>1618</v>
      </c>
      <c r="F412" s="6">
        <v>977872</v>
      </c>
      <c r="G412" s="37"/>
      <c r="H412" s="6">
        <v>5286824</v>
      </c>
      <c r="I412" s="37"/>
    </row>
    <row r="413" spans="2:9" ht="12.75">
      <c r="B413" s="13">
        <v>2</v>
      </c>
      <c r="C413" t="s">
        <v>1619</v>
      </c>
      <c r="F413" s="6">
        <v>783412</v>
      </c>
      <c r="G413" s="37"/>
      <c r="H413" s="6">
        <v>5222922</v>
      </c>
      <c r="I413" s="37"/>
    </row>
    <row r="414" spans="2:9" ht="12.75">
      <c r="B414" s="13" t="s">
        <v>332</v>
      </c>
      <c r="C414" s="11" t="s">
        <v>1620</v>
      </c>
      <c r="F414" s="6">
        <v>8296</v>
      </c>
      <c r="G414" s="37"/>
      <c r="H414" s="6">
        <v>17290</v>
      </c>
      <c r="I414" s="37"/>
    </row>
    <row r="415" spans="2:9" ht="12.75">
      <c r="B415" s="13" t="s">
        <v>334</v>
      </c>
      <c r="C415" s="11" t="s">
        <v>1623</v>
      </c>
      <c r="F415" s="6">
        <v>651</v>
      </c>
      <c r="G415" s="37"/>
      <c r="H415" s="6">
        <v>4036</v>
      </c>
      <c r="I415" s="37"/>
    </row>
    <row r="416" spans="2:9" ht="12.75">
      <c r="B416" s="13" t="s">
        <v>1064</v>
      </c>
      <c r="C416" s="11" t="s">
        <v>1621</v>
      </c>
      <c r="F416" s="6">
        <v>229159</v>
      </c>
      <c r="G416" s="37"/>
      <c r="H416" s="6">
        <v>727458</v>
      </c>
      <c r="I416" s="37"/>
    </row>
    <row r="417" spans="2:9" ht="12.75">
      <c r="B417" s="13" t="s">
        <v>829</v>
      </c>
      <c r="C417" s="11" t="s">
        <v>1622</v>
      </c>
      <c r="F417" s="6">
        <v>616726</v>
      </c>
      <c r="G417" s="37"/>
      <c r="H417" s="6">
        <v>2032522</v>
      </c>
      <c r="I417" s="37"/>
    </row>
    <row r="418" spans="2:9" ht="12.75">
      <c r="B418" s="13" t="s">
        <v>830</v>
      </c>
      <c r="D418" t="s">
        <v>1624</v>
      </c>
      <c r="F418" s="6">
        <v>396010</v>
      </c>
      <c r="G418" s="37"/>
      <c r="H418" s="6">
        <v>1319925</v>
      </c>
      <c r="I418" s="37"/>
    </row>
    <row r="419" spans="2:9" ht="12.75">
      <c r="B419" s="13" t="s">
        <v>678</v>
      </c>
      <c r="C419" t="s">
        <v>1625</v>
      </c>
      <c r="F419" s="6">
        <v>306</v>
      </c>
      <c r="G419" s="37"/>
      <c r="H419" s="6">
        <v>972</v>
      </c>
      <c r="I419" s="37"/>
    </row>
    <row r="420" spans="2:9" ht="12.75">
      <c r="B420" s="13" t="s">
        <v>1253</v>
      </c>
      <c r="C420" t="s">
        <v>1626</v>
      </c>
      <c r="F420" s="6">
        <v>182817</v>
      </c>
      <c r="G420" s="37"/>
      <c r="H420" s="6">
        <v>466752</v>
      </c>
      <c r="I420" s="37"/>
    </row>
    <row r="421" spans="2:9" ht="12.75">
      <c r="B421" s="13" t="s">
        <v>1629</v>
      </c>
      <c r="C421" s="11" t="s">
        <v>1627</v>
      </c>
      <c r="F421" s="6">
        <v>1168</v>
      </c>
      <c r="G421" s="37"/>
      <c r="H421" s="6">
        <v>2229</v>
      </c>
      <c r="I421" s="37"/>
    </row>
    <row r="422" spans="3:9" ht="12.75">
      <c r="C422" s="1" t="s">
        <v>1628</v>
      </c>
      <c r="F422" s="6"/>
      <c r="G422" s="37">
        <f>SUM(F412:F421)</f>
        <v>3196417</v>
      </c>
      <c r="H422" s="6"/>
      <c r="I422" s="37">
        <f>SUM(H412:H421)</f>
        <v>15080930</v>
      </c>
    </row>
    <row r="423" spans="1:9" ht="12.75">
      <c r="A423" s="8">
        <v>66</v>
      </c>
      <c r="B423" s="13" t="s">
        <v>1558</v>
      </c>
      <c r="C423" s="11" t="s">
        <v>1630</v>
      </c>
      <c r="F423" s="6">
        <v>411395</v>
      </c>
      <c r="G423" s="37"/>
      <c r="H423" s="6">
        <v>6588154</v>
      </c>
      <c r="I423" s="37"/>
    </row>
    <row r="424" spans="2:9" ht="12.75">
      <c r="B424" s="13" t="s">
        <v>1567</v>
      </c>
      <c r="C424" s="11" t="s">
        <v>1631</v>
      </c>
      <c r="F424" s="6">
        <v>234601</v>
      </c>
      <c r="G424" s="37"/>
      <c r="H424" s="6">
        <v>2017584</v>
      </c>
      <c r="I424" s="37"/>
    </row>
    <row r="425" spans="2:9" ht="12.75">
      <c r="B425" s="13" t="s">
        <v>2039</v>
      </c>
      <c r="C425" s="11" t="s">
        <v>1632</v>
      </c>
      <c r="F425" s="6">
        <v>96809</v>
      </c>
      <c r="G425" s="37"/>
      <c r="H425" s="6">
        <v>2374299</v>
      </c>
      <c r="I425" s="37"/>
    </row>
    <row r="426" spans="2:9" ht="12.75">
      <c r="B426" s="13" t="s">
        <v>2040</v>
      </c>
      <c r="C426" s="11" t="s">
        <v>1633</v>
      </c>
      <c r="F426" s="6">
        <v>9225</v>
      </c>
      <c r="G426" s="37"/>
      <c r="H426" s="6">
        <v>21908</v>
      </c>
      <c r="I426" s="37"/>
    </row>
    <row r="427" spans="2:9" ht="12.75">
      <c r="B427" s="13" t="s">
        <v>430</v>
      </c>
      <c r="C427" s="11" t="s">
        <v>1364</v>
      </c>
      <c r="F427" s="6">
        <v>127663</v>
      </c>
      <c r="G427" s="37"/>
      <c r="H427" s="6">
        <v>208932</v>
      </c>
      <c r="I427" s="37"/>
    </row>
    <row r="428" spans="2:9" ht="12.75">
      <c r="B428" s="13" t="s">
        <v>431</v>
      </c>
      <c r="C428" s="11" t="s">
        <v>1634</v>
      </c>
      <c r="F428" s="6">
        <v>286</v>
      </c>
      <c r="G428" s="37"/>
      <c r="H428" s="6">
        <v>107</v>
      </c>
      <c r="I428" s="37"/>
    </row>
    <row r="429" spans="2:9" ht="12.75">
      <c r="B429" s="13" t="s">
        <v>332</v>
      </c>
      <c r="C429" s="11" t="s">
        <v>1635</v>
      </c>
      <c r="F429" s="6">
        <v>281090</v>
      </c>
      <c r="G429" s="37"/>
      <c r="H429" s="6">
        <v>1951291</v>
      </c>
      <c r="I429" s="37"/>
    </row>
    <row r="430" spans="2:9" ht="12.75">
      <c r="B430" s="13" t="s">
        <v>334</v>
      </c>
      <c r="C430" s="11" t="s">
        <v>1636</v>
      </c>
      <c r="F430" s="6">
        <v>42325</v>
      </c>
      <c r="G430" s="37"/>
      <c r="H430" s="6">
        <v>55048</v>
      </c>
      <c r="I430" s="37"/>
    </row>
    <row r="431" spans="2:9" ht="12.75">
      <c r="B431" s="13" t="s">
        <v>1064</v>
      </c>
      <c r="C431" s="11" t="s">
        <v>587</v>
      </c>
      <c r="F431" s="6">
        <v>5777</v>
      </c>
      <c r="G431" s="37"/>
      <c r="H431" s="6">
        <v>28814</v>
      </c>
      <c r="I431" s="37"/>
    </row>
    <row r="432" spans="2:9" ht="12.75">
      <c r="B432" s="13">
        <v>4</v>
      </c>
      <c r="C432" s="11" t="s">
        <v>1860</v>
      </c>
      <c r="F432" s="6">
        <v>398231</v>
      </c>
      <c r="G432" s="37"/>
      <c r="H432" s="6">
        <v>591889</v>
      </c>
      <c r="I432" s="37"/>
    </row>
    <row r="433" spans="2:9" ht="12.75">
      <c r="B433" s="13" t="s">
        <v>206</v>
      </c>
      <c r="C433" s="11" t="s">
        <v>1637</v>
      </c>
      <c r="F433" s="6">
        <v>104293</v>
      </c>
      <c r="G433" s="37"/>
      <c r="H433" s="6">
        <v>162781</v>
      </c>
      <c r="I433" s="37"/>
    </row>
    <row r="434" spans="2:9" ht="12.75">
      <c r="B434" s="13" t="s">
        <v>211</v>
      </c>
      <c r="D434" t="s">
        <v>1638</v>
      </c>
      <c r="F434" s="6">
        <v>690291</v>
      </c>
      <c r="G434" s="37"/>
      <c r="H434" s="6">
        <v>343853</v>
      </c>
      <c r="I434" s="37"/>
    </row>
    <row r="435" spans="2:9" ht="12.75">
      <c r="B435" s="13" t="s">
        <v>207</v>
      </c>
      <c r="C435" t="s">
        <v>1639</v>
      </c>
      <c r="F435" s="6">
        <v>9506</v>
      </c>
      <c r="G435" s="37"/>
      <c r="H435" s="6">
        <v>16078</v>
      </c>
      <c r="I435" s="37"/>
    </row>
    <row r="436" spans="2:9" ht="12.75">
      <c r="B436" s="13" t="s">
        <v>212</v>
      </c>
      <c r="D436" t="s">
        <v>1638</v>
      </c>
      <c r="F436" s="6">
        <v>4567</v>
      </c>
      <c r="G436" s="37"/>
      <c r="H436" s="6">
        <v>1835</v>
      </c>
      <c r="I436" s="37"/>
    </row>
    <row r="437" spans="2:9" ht="12.75">
      <c r="B437" s="13">
        <v>6</v>
      </c>
      <c r="C437" t="s">
        <v>1640</v>
      </c>
      <c r="F437" s="6">
        <v>80980</v>
      </c>
      <c r="G437" s="37"/>
      <c r="H437" s="6">
        <v>30658</v>
      </c>
      <c r="I437" s="37"/>
    </row>
    <row r="438" spans="2:9" ht="12.75">
      <c r="B438" s="13" t="s">
        <v>1646</v>
      </c>
      <c r="C438" t="s">
        <v>1641</v>
      </c>
      <c r="F438" s="6">
        <v>48438</v>
      </c>
      <c r="G438" s="37"/>
      <c r="H438" s="6">
        <v>53191</v>
      </c>
      <c r="I438" s="37"/>
    </row>
    <row r="439" spans="2:9" ht="12.75">
      <c r="B439" s="13" t="s">
        <v>1647</v>
      </c>
      <c r="C439" t="s">
        <v>1642</v>
      </c>
      <c r="F439" s="6">
        <v>59694</v>
      </c>
      <c r="G439" s="37"/>
      <c r="H439" s="6">
        <v>31679</v>
      </c>
      <c r="I439" s="37"/>
    </row>
    <row r="440" spans="2:9" ht="12.75">
      <c r="B440" s="13" t="s">
        <v>1648</v>
      </c>
      <c r="C440" t="s">
        <v>1643</v>
      </c>
      <c r="F440" s="6">
        <v>428882</v>
      </c>
      <c r="G440" s="37"/>
      <c r="H440" s="6">
        <v>494914</v>
      </c>
      <c r="I440" s="37"/>
    </row>
    <row r="441" spans="2:9" ht="12.75">
      <c r="B441" s="13" t="s">
        <v>1649</v>
      </c>
      <c r="C441" t="s">
        <v>1644</v>
      </c>
      <c r="F441" s="6">
        <v>2769</v>
      </c>
      <c r="G441" s="37"/>
      <c r="H441" s="6">
        <v>1837</v>
      </c>
      <c r="I441" s="37"/>
    </row>
    <row r="442" spans="2:9" ht="12.75">
      <c r="B442" s="13" t="s">
        <v>1650</v>
      </c>
      <c r="D442" t="s">
        <v>1573</v>
      </c>
      <c r="F442" s="6">
        <v>15610</v>
      </c>
      <c r="G442" s="37"/>
      <c r="H442" s="6">
        <v>2004</v>
      </c>
      <c r="I442" s="37"/>
    </row>
    <row r="443" spans="3:9" ht="12.75">
      <c r="C443" s="1" t="s">
        <v>1645</v>
      </c>
      <c r="F443" s="6"/>
      <c r="G443" s="37">
        <f>SUM(F423:F442)</f>
        <v>3052432</v>
      </c>
      <c r="H443" s="6"/>
      <c r="I443" s="37">
        <f>SUM(H423:H442)</f>
        <v>14976856</v>
      </c>
    </row>
    <row r="444" spans="1:11" ht="12.75">
      <c r="A444" s="8">
        <v>67</v>
      </c>
      <c r="B444" s="13" t="s">
        <v>274</v>
      </c>
      <c r="C444" t="s">
        <v>283</v>
      </c>
      <c r="F444" s="6">
        <v>324369</v>
      </c>
      <c r="G444" s="37"/>
      <c r="H444" s="76">
        <f>J444/40</f>
        <v>535.15</v>
      </c>
      <c r="I444" s="37"/>
      <c r="J444" s="96">
        <v>21406</v>
      </c>
      <c r="K444" s="97" t="s">
        <v>613</v>
      </c>
    </row>
    <row r="445" spans="2:11" ht="12.75">
      <c r="B445" s="13" t="s">
        <v>275</v>
      </c>
      <c r="C445" t="s">
        <v>284</v>
      </c>
      <c r="F445" s="6">
        <v>21161</v>
      </c>
      <c r="G445" s="37"/>
      <c r="H445" s="76">
        <f>J445/40</f>
        <v>8.65</v>
      </c>
      <c r="I445" s="37"/>
      <c r="J445" s="96">
        <v>346</v>
      </c>
      <c r="K445" s="97" t="s">
        <v>613</v>
      </c>
    </row>
    <row r="446" spans="2:11" ht="12.75">
      <c r="B446" s="13" t="s">
        <v>1912</v>
      </c>
      <c r="C446" t="s">
        <v>285</v>
      </c>
      <c r="F446" s="6">
        <v>925346</v>
      </c>
      <c r="G446" s="37"/>
      <c r="H446" s="76">
        <f>J446/40</f>
        <v>49.75</v>
      </c>
      <c r="I446" s="37"/>
      <c r="J446" s="96">
        <v>1990</v>
      </c>
      <c r="K446" s="97" t="s">
        <v>613</v>
      </c>
    </row>
    <row r="447" spans="2:11" ht="12.75">
      <c r="B447" s="13" t="s">
        <v>1923</v>
      </c>
      <c r="C447" t="s">
        <v>286</v>
      </c>
      <c r="F447" s="6">
        <v>44696</v>
      </c>
      <c r="G447" s="37"/>
      <c r="H447" s="76">
        <f>J447/40</f>
        <v>2.125</v>
      </c>
      <c r="I447" s="37"/>
      <c r="J447" s="96">
        <v>85</v>
      </c>
      <c r="K447" s="97" t="s">
        <v>613</v>
      </c>
    </row>
    <row r="448" spans="1:9" ht="12.75">
      <c r="A448" s="8">
        <v>68</v>
      </c>
      <c r="B448" s="13" t="s">
        <v>274</v>
      </c>
      <c r="C448" t="s">
        <v>287</v>
      </c>
      <c r="F448" s="6">
        <v>64507</v>
      </c>
      <c r="G448" s="37"/>
      <c r="H448" s="6">
        <v>739</v>
      </c>
      <c r="I448" s="37"/>
    </row>
    <row r="449" spans="2:9" ht="12.75">
      <c r="B449" s="13" t="s">
        <v>275</v>
      </c>
      <c r="C449" t="s">
        <v>288</v>
      </c>
      <c r="F449" s="6">
        <v>434175</v>
      </c>
      <c r="G449" s="37"/>
      <c r="H449" s="6">
        <v>22409</v>
      </c>
      <c r="I449" s="37"/>
    </row>
    <row r="450" spans="2:9" ht="12.75">
      <c r="B450" s="13" t="s">
        <v>1912</v>
      </c>
      <c r="C450" t="s">
        <v>1654</v>
      </c>
      <c r="F450" s="6">
        <v>1409028</v>
      </c>
      <c r="G450" s="37"/>
      <c r="H450" s="6">
        <v>64375</v>
      </c>
      <c r="I450" s="37"/>
    </row>
    <row r="451" spans="1:9" ht="12.75">
      <c r="A451" s="8">
        <v>69</v>
      </c>
      <c r="B451" s="13">
        <v>1</v>
      </c>
      <c r="C451" t="s">
        <v>1655</v>
      </c>
      <c r="F451" s="6">
        <v>106</v>
      </c>
      <c r="G451" s="37"/>
      <c r="H451" s="6">
        <v>26</v>
      </c>
      <c r="I451" s="37"/>
    </row>
    <row r="452" spans="2:9" ht="12.75">
      <c r="B452" s="13">
        <v>2</v>
      </c>
      <c r="D452" t="s">
        <v>1656</v>
      </c>
      <c r="F452" s="6">
        <v>20149</v>
      </c>
      <c r="G452" s="37"/>
      <c r="H452" s="6">
        <v>4908</v>
      </c>
      <c r="I452" s="37"/>
    </row>
    <row r="453" spans="2:9" ht="12.75">
      <c r="B453" s="13">
        <v>3</v>
      </c>
      <c r="D453" t="s">
        <v>1657</v>
      </c>
      <c r="F453" s="6">
        <v>42287</v>
      </c>
      <c r="G453" s="37"/>
      <c r="H453" s="6">
        <v>6627</v>
      </c>
      <c r="I453" s="37"/>
    </row>
    <row r="454" spans="2:9" ht="12.75">
      <c r="B454" s="13">
        <v>4</v>
      </c>
      <c r="D454" t="s">
        <v>1658</v>
      </c>
      <c r="F454" s="6">
        <v>163781</v>
      </c>
      <c r="G454" s="37"/>
      <c r="H454" s="6">
        <v>14231</v>
      </c>
      <c r="I454" s="37"/>
    </row>
    <row r="455" spans="1:9" ht="12.75">
      <c r="A455" s="8">
        <v>70</v>
      </c>
      <c r="B455" s="13" t="s">
        <v>1664</v>
      </c>
      <c r="C455" t="s">
        <v>1659</v>
      </c>
      <c r="F455" s="6">
        <v>55775</v>
      </c>
      <c r="G455" s="37"/>
      <c r="H455" s="6">
        <v>3090</v>
      </c>
      <c r="I455" s="37"/>
    </row>
    <row r="456" spans="2:9" ht="12.75">
      <c r="B456" s="13" t="s">
        <v>1665</v>
      </c>
      <c r="D456" t="s">
        <v>1660</v>
      </c>
      <c r="F456" s="6">
        <v>28133</v>
      </c>
      <c r="G456" s="37"/>
      <c r="H456" s="6">
        <v>819</v>
      </c>
      <c r="I456" s="37"/>
    </row>
    <row r="457" spans="2:9" ht="12.75">
      <c r="B457" s="13" t="s">
        <v>2015</v>
      </c>
      <c r="C457" t="s">
        <v>588</v>
      </c>
      <c r="F457" s="6">
        <v>112504</v>
      </c>
      <c r="G457" s="37"/>
      <c r="H457" s="6">
        <v>4650</v>
      </c>
      <c r="I457" s="37"/>
    </row>
    <row r="458" spans="2:9" ht="12.75">
      <c r="B458" s="13" t="s">
        <v>1666</v>
      </c>
      <c r="C458" s="2"/>
      <c r="D458" s="11" t="s">
        <v>1660</v>
      </c>
      <c r="E458" s="3"/>
      <c r="F458" s="6">
        <v>61445</v>
      </c>
      <c r="G458" s="37"/>
      <c r="H458" s="6">
        <v>4468</v>
      </c>
      <c r="I458" s="39"/>
    </row>
    <row r="459" spans="2:9" ht="12.75">
      <c r="B459" s="13" t="s">
        <v>430</v>
      </c>
      <c r="C459" s="11" t="s">
        <v>1661</v>
      </c>
      <c r="F459" s="6">
        <v>77382</v>
      </c>
      <c r="G459" s="37"/>
      <c r="H459" s="6">
        <v>10384</v>
      </c>
      <c r="I459" s="37"/>
    </row>
    <row r="460" spans="2:9" ht="12.75">
      <c r="B460" s="13" t="s">
        <v>431</v>
      </c>
      <c r="D460" t="s">
        <v>1662</v>
      </c>
      <c r="F460" s="6">
        <v>8347</v>
      </c>
      <c r="G460" s="37"/>
      <c r="H460" s="6">
        <v>9464</v>
      </c>
      <c r="I460" s="37"/>
    </row>
    <row r="461" spans="2:9" ht="12.75">
      <c r="B461" s="13" t="s">
        <v>332</v>
      </c>
      <c r="C461" s="11" t="s">
        <v>1663</v>
      </c>
      <c r="F461" s="6">
        <v>1488</v>
      </c>
      <c r="G461" s="37"/>
      <c r="H461" s="6">
        <v>1299</v>
      </c>
      <c r="I461" s="37"/>
    </row>
    <row r="462" spans="2:9" ht="12.75">
      <c r="B462" s="13" t="s">
        <v>334</v>
      </c>
      <c r="D462" t="s">
        <v>1662</v>
      </c>
      <c r="F462" s="6">
        <v>17691</v>
      </c>
      <c r="G462" s="37"/>
      <c r="H462" s="6">
        <v>23827</v>
      </c>
      <c r="I462" s="37"/>
    </row>
    <row r="463" spans="2:9" ht="12.75">
      <c r="B463" s="13" t="s">
        <v>614</v>
      </c>
      <c r="C463" s="182" t="s">
        <v>1314</v>
      </c>
      <c r="D463" s="182"/>
      <c r="E463" s="182"/>
      <c r="F463" s="6">
        <v>174</v>
      </c>
      <c r="G463" s="37"/>
      <c r="H463" s="6">
        <v>15</v>
      </c>
      <c r="I463" s="37"/>
    </row>
    <row r="464" spans="2:9" ht="12.75">
      <c r="B464" s="13" t="s">
        <v>615</v>
      </c>
      <c r="C464" s="182"/>
      <c r="D464" s="182"/>
      <c r="E464" s="182"/>
      <c r="F464" s="6">
        <v>312</v>
      </c>
      <c r="G464" s="37"/>
      <c r="H464" s="6">
        <v>8</v>
      </c>
      <c r="I464" s="37"/>
    </row>
    <row r="465" spans="2:9" ht="12.75">
      <c r="B465" s="13" t="s">
        <v>616</v>
      </c>
      <c r="C465" s="182"/>
      <c r="D465" s="182"/>
      <c r="E465" s="182"/>
      <c r="F465" s="6">
        <v>654</v>
      </c>
      <c r="G465" s="37"/>
      <c r="H465" s="6">
        <v>14</v>
      </c>
      <c r="I465" s="37"/>
    </row>
    <row r="466" spans="2:9" ht="12.75">
      <c r="B466" s="13" t="s">
        <v>617</v>
      </c>
      <c r="C466" s="182"/>
      <c r="D466" s="182"/>
      <c r="E466" s="182"/>
      <c r="F466" s="6">
        <v>2908</v>
      </c>
      <c r="G466" s="37"/>
      <c r="H466" s="6">
        <v>33</v>
      </c>
      <c r="I466" s="37"/>
    </row>
    <row r="467" spans="2:9" ht="12.75">
      <c r="B467" s="13" t="s">
        <v>618</v>
      </c>
      <c r="C467" s="182"/>
      <c r="D467" s="182"/>
      <c r="E467" s="182"/>
      <c r="F467" s="83">
        <v>0</v>
      </c>
      <c r="G467" s="38"/>
      <c r="H467" s="83">
        <v>0</v>
      </c>
      <c r="I467" s="37"/>
    </row>
    <row r="468" spans="3:9" ht="12.75">
      <c r="C468" s="1" t="s">
        <v>1667</v>
      </c>
      <c r="F468" s="6"/>
      <c r="G468" s="37">
        <f>SUM(F455:F467)</f>
        <v>366813</v>
      </c>
      <c r="H468" s="6"/>
      <c r="I468" s="37">
        <f>SUM(H455:H467)</f>
        <v>58071</v>
      </c>
    </row>
    <row r="469" spans="1:9" ht="12.75">
      <c r="A469" s="8">
        <v>71</v>
      </c>
      <c r="B469" s="13" t="s">
        <v>1558</v>
      </c>
      <c r="C469" t="s">
        <v>1670</v>
      </c>
      <c r="F469" s="6">
        <v>24875</v>
      </c>
      <c r="G469" s="37"/>
      <c r="H469" s="6">
        <v>82974</v>
      </c>
      <c r="I469" s="37"/>
    </row>
    <row r="470" spans="2:9" ht="12.75">
      <c r="B470" s="13" t="s">
        <v>1567</v>
      </c>
      <c r="D470" t="s">
        <v>1668</v>
      </c>
      <c r="F470" s="6">
        <v>38785</v>
      </c>
      <c r="G470" s="37"/>
      <c r="H470" s="6">
        <v>53728</v>
      </c>
      <c r="I470" s="37"/>
    </row>
    <row r="471" spans="2:9" ht="12.75">
      <c r="B471" s="13" t="s">
        <v>2039</v>
      </c>
      <c r="D471" t="s">
        <v>1669</v>
      </c>
      <c r="F471" s="6">
        <v>186</v>
      </c>
      <c r="G471" s="37"/>
      <c r="H471" s="6">
        <v>56</v>
      </c>
      <c r="I471" s="37"/>
    </row>
    <row r="472" spans="2:9" ht="12.75">
      <c r="B472" s="13" t="s">
        <v>2040</v>
      </c>
      <c r="C472" t="s">
        <v>1671</v>
      </c>
      <c r="F472" s="6">
        <v>94359</v>
      </c>
      <c r="G472" s="37"/>
      <c r="H472" s="6">
        <v>26977</v>
      </c>
      <c r="I472" s="37"/>
    </row>
    <row r="473" spans="2:9" ht="12.75">
      <c r="B473" s="13" t="s">
        <v>430</v>
      </c>
      <c r="C473" t="s">
        <v>1672</v>
      </c>
      <c r="F473" s="6">
        <v>89991</v>
      </c>
      <c r="G473" s="37"/>
      <c r="H473" s="6">
        <v>36984</v>
      </c>
      <c r="I473" s="37"/>
    </row>
    <row r="474" spans="2:9" ht="12.75">
      <c r="B474" s="13" t="s">
        <v>431</v>
      </c>
      <c r="D474" t="s">
        <v>1668</v>
      </c>
      <c r="F474" s="6">
        <v>35444</v>
      </c>
      <c r="G474" s="37"/>
      <c r="H474" s="6">
        <v>22365</v>
      </c>
      <c r="I474" s="37"/>
    </row>
    <row r="475" spans="2:9" ht="12.75">
      <c r="B475" s="13" t="s">
        <v>791</v>
      </c>
      <c r="D475" t="s">
        <v>1669</v>
      </c>
      <c r="F475" s="6">
        <v>3377</v>
      </c>
      <c r="G475" s="37"/>
      <c r="H475" s="6">
        <v>1727</v>
      </c>
      <c r="I475" s="37"/>
    </row>
    <row r="476" spans="2:9" ht="12.75">
      <c r="B476" s="13" t="s">
        <v>799</v>
      </c>
      <c r="C476" t="s">
        <v>1673</v>
      </c>
      <c r="F476" s="6">
        <v>232465</v>
      </c>
      <c r="G476" s="37"/>
      <c r="H476" s="6">
        <v>154314</v>
      </c>
      <c r="I476" s="37"/>
    </row>
    <row r="477" spans="2:9" ht="12.75">
      <c r="B477" s="13" t="s">
        <v>800</v>
      </c>
      <c r="C477" t="s">
        <v>1674</v>
      </c>
      <c r="F477" s="6">
        <v>63364</v>
      </c>
      <c r="G477" s="37"/>
      <c r="H477" s="6">
        <v>31633</v>
      </c>
      <c r="I477" s="37"/>
    </row>
    <row r="478" spans="3:9" ht="12.75">
      <c r="C478" t="s">
        <v>1675</v>
      </c>
      <c r="F478" s="6"/>
      <c r="G478" s="37"/>
      <c r="H478" s="6"/>
      <c r="I478" s="37"/>
    </row>
    <row r="479" spans="2:9" ht="12.75">
      <c r="B479" s="13" t="s">
        <v>332</v>
      </c>
      <c r="D479" t="s">
        <v>1676</v>
      </c>
      <c r="F479" s="6">
        <v>97494</v>
      </c>
      <c r="G479" s="37"/>
      <c r="H479" s="6">
        <v>12955</v>
      </c>
      <c r="I479" s="37"/>
    </row>
    <row r="480" spans="2:9" ht="12.75">
      <c r="B480" s="13" t="s">
        <v>334</v>
      </c>
      <c r="D480" t="s">
        <v>1677</v>
      </c>
      <c r="F480" s="6">
        <v>87946</v>
      </c>
      <c r="G480" s="37"/>
      <c r="H480" s="6">
        <v>7852</v>
      </c>
      <c r="I480" s="37"/>
    </row>
    <row r="481" spans="2:9" ht="12.75">
      <c r="B481" s="13">
        <v>4</v>
      </c>
      <c r="C481" t="s">
        <v>1678</v>
      </c>
      <c r="F481" s="6">
        <v>420509</v>
      </c>
      <c r="G481" s="37"/>
      <c r="H481" s="6">
        <v>23049</v>
      </c>
      <c r="I481" s="37"/>
    </row>
    <row r="482" spans="2:9" ht="12.75">
      <c r="B482" s="13" t="s">
        <v>1995</v>
      </c>
      <c r="C482" t="s">
        <v>1679</v>
      </c>
      <c r="F482" s="6">
        <v>224695</v>
      </c>
      <c r="G482" s="37"/>
      <c r="H482" s="6">
        <v>12015</v>
      </c>
      <c r="I482" s="37"/>
    </row>
    <row r="483" spans="2:9" ht="12.75">
      <c r="B483" s="13" t="s">
        <v>1996</v>
      </c>
      <c r="D483" t="s">
        <v>1680</v>
      </c>
      <c r="F483" s="6">
        <v>3035</v>
      </c>
      <c r="G483" s="37"/>
      <c r="H483" s="6">
        <v>1838</v>
      </c>
      <c r="I483" s="37"/>
    </row>
    <row r="484" spans="2:12" ht="12.75">
      <c r="B484" s="13">
        <v>6</v>
      </c>
      <c r="C484" t="s">
        <v>1681</v>
      </c>
      <c r="F484" s="6">
        <v>236523</v>
      </c>
      <c r="G484" s="37"/>
      <c r="H484" s="76">
        <f>ROUNDDOWN(J484/400,0)</f>
        <v>4039</v>
      </c>
      <c r="I484" s="37"/>
      <c r="J484" s="91">
        <v>1615877</v>
      </c>
      <c r="K484" s="32" t="s">
        <v>609</v>
      </c>
      <c r="L484" s="92" t="s">
        <v>962</v>
      </c>
    </row>
    <row r="485" spans="2:9" ht="12.75">
      <c r="B485" s="13">
        <v>7</v>
      </c>
      <c r="C485" t="s">
        <v>1682</v>
      </c>
      <c r="F485" s="6">
        <v>439783</v>
      </c>
      <c r="G485" s="37"/>
      <c r="H485" s="6">
        <v>55557</v>
      </c>
      <c r="I485" s="37"/>
    </row>
    <row r="486" spans="2:9" ht="12.75">
      <c r="B486" s="13" t="s">
        <v>1568</v>
      </c>
      <c r="C486" t="s">
        <v>1683</v>
      </c>
      <c r="F486" s="6">
        <v>7009</v>
      </c>
      <c r="G486" s="37"/>
      <c r="H486" s="6">
        <v>4299</v>
      </c>
      <c r="I486" s="37"/>
    </row>
    <row r="487" spans="3:9" ht="12.75">
      <c r="C487" s="1" t="s">
        <v>1684</v>
      </c>
      <c r="F487" s="6"/>
      <c r="G487" s="37">
        <f>SUM(F469:F486)</f>
        <v>2099840</v>
      </c>
      <c r="H487" s="6"/>
      <c r="I487" s="37">
        <f>SUM(H469:H486)</f>
        <v>532362</v>
      </c>
    </row>
    <row r="488" spans="1:9" ht="12.75">
      <c r="A488" s="8">
        <v>72</v>
      </c>
      <c r="B488" s="13" t="s">
        <v>1558</v>
      </c>
      <c r="C488" t="s">
        <v>1685</v>
      </c>
      <c r="F488" s="6">
        <v>60991</v>
      </c>
      <c r="G488" s="37"/>
      <c r="H488" s="6">
        <v>1207624</v>
      </c>
      <c r="I488" s="37"/>
    </row>
    <row r="489" spans="2:9" ht="12.75">
      <c r="B489" s="13" t="s">
        <v>1567</v>
      </c>
      <c r="D489" t="s">
        <v>1686</v>
      </c>
      <c r="F489" s="6">
        <v>578</v>
      </c>
      <c r="G489" s="37"/>
      <c r="H489" s="6">
        <v>6481</v>
      </c>
      <c r="I489" s="37"/>
    </row>
    <row r="490" spans="2:9" ht="12.75">
      <c r="B490" s="13" t="s">
        <v>2039</v>
      </c>
      <c r="E490" t="s">
        <v>1687</v>
      </c>
      <c r="F490" s="6">
        <v>1804</v>
      </c>
      <c r="G490" s="37"/>
      <c r="H490" s="6">
        <v>1251</v>
      </c>
      <c r="I490" s="37"/>
    </row>
    <row r="491" spans="2:9" ht="12.75">
      <c r="B491" s="13" t="s">
        <v>430</v>
      </c>
      <c r="C491" t="s">
        <v>1688</v>
      </c>
      <c r="F491" s="6">
        <v>3541</v>
      </c>
      <c r="G491" s="37"/>
      <c r="H491" s="6">
        <v>2754</v>
      </c>
      <c r="I491" s="37"/>
    </row>
    <row r="492" spans="2:9" ht="12.75">
      <c r="B492" s="13" t="s">
        <v>431</v>
      </c>
      <c r="C492" t="s">
        <v>964</v>
      </c>
      <c r="F492" s="6">
        <v>3870</v>
      </c>
      <c r="G492" s="37"/>
      <c r="H492" s="6">
        <v>25751</v>
      </c>
      <c r="I492" s="37"/>
    </row>
    <row r="493" spans="2:9" ht="12.75">
      <c r="B493" s="13" t="s">
        <v>332</v>
      </c>
      <c r="C493" t="s">
        <v>965</v>
      </c>
      <c r="F493" s="6">
        <v>715023</v>
      </c>
      <c r="G493" s="37"/>
      <c r="H493" s="6">
        <v>4730620</v>
      </c>
      <c r="I493" s="37"/>
    </row>
    <row r="494" spans="2:9" ht="12.75">
      <c r="B494" s="13" t="s">
        <v>333</v>
      </c>
      <c r="C494" t="s">
        <v>966</v>
      </c>
      <c r="F494" s="6">
        <v>102691</v>
      </c>
      <c r="G494" s="37"/>
      <c r="H494" s="6">
        <v>278710</v>
      </c>
      <c r="I494" s="37"/>
    </row>
    <row r="495" spans="2:9" ht="12.75">
      <c r="B495" s="13" t="s">
        <v>334</v>
      </c>
      <c r="C495" t="s">
        <v>967</v>
      </c>
      <c r="F495" s="6">
        <v>29338</v>
      </c>
      <c r="G495" s="37"/>
      <c r="H495" s="6">
        <v>59118</v>
      </c>
      <c r="I495" s="37"/>
    </row>
    <row r="496" spans="2:9" ht="12.75">
      <c r="B496" s="13" t="s">
        <v>1064</v>
      </c>
      <c r="C496" t="s">
        <v>968</v>
      </c>
      <c r="F496" s="6">
        <v>292938</v>
      </c>
      <c r="G496" s="37"/>
      <c r="H496" s="6">
        <v>125374</v>
      </c>
      <c r="I496" s="37"/>
    </row>
    <row r="497" spans="3:9" ht="12.75">
      <c r="C497" s="1" t="s">
        <v>969</v>
      </c>
      <c r="F497" s="6"/>
      <c r="G497" s="37">
        <f>SUM(F488:F496)</f>
        <v>1210774</v>
      </c>
      <c r="H497" s="6"/>
      <c r="I497" s="37">
        <f>SUM(H488:H496)</f>
        <v>6437683</v>
      </c>
    </row>
    <row r="498" spans="1:9" ht="12.75">
      <c r="A498" s="8">
        <v>73</v>
      </c>
      <c r="B498" s="13" t="s">
        <v>1558</v>
      </c>
      <c r="C498" t="s">
        <v>970</v>
      </c>
      <c r="F498" s="6">
        <v>24225</v>
      </c>
      <c r="G498" s="37"/>
      <c r="H498" s="6">
        <v>67393</v>
      </c>
      <c r="I498" s="37"/>
    </row>
    <row r="499" spans="2:9" ht="12.75">
      <c r="B499" s="13" t="s">
        <v>1567</v>
      </c>
      <c r="D499" t="s">
        <v>971</v>
      </c>
      <c r="F499" s="6">
        <v>234367</v>
      </c>
      <c r="G499" s="37"/>
      <c r="H499" s="6">
        <v>307751</v>
      </c>
      <c r="I499" s="37"/>
    </row>
    <row r="500" spans="2:9" ht="12.75">
      <c r="B500" s="13">
        <v>2</v>
      </c>
      <c r="C500" t="s">
        <v>972</v>
      </c>
      <c r="F500" s="6">
        <v>57101</v>
      </c>
      <c r="G500" s="37"/>
      <c r="H500" s="6">
        <v>25664</v>
      </c>
      <c r="I500" s="37"/>
    </row>
    <row r="501" spans="2:9" ht="12.75">
      <c r="B501" s="13" t="s">
        <v>332</v>
      </c>
      <c r="C501" t="s">
        <v>973</v>
      </c>
      <c r="F501" s="6">
        <v>172520</v>
      </c>
      <c r="G501" s="37"/>
      <c r="H501" s="6">
        <v>135451</v>
      </c>
      <c r="I501" s="37"/>
    </row>
    <row r="502" spans="2:9" ht="12.75">
      <c r="B502" s="13" t="s">
        <v>334</v>
      </c>
      <c r="D502" t="s">
        <v>974</v>
      </c>
      <c r="F502" s="6">
        <v>151733</v>
      </c>
      <c r="G502" s="37"/>
      <c r="H502" s="6">
        <v>74119</v>
      </c>
      <c r="I502" s="37"/>
    </row>
    <row r="503" spans="2:9" ht="12.75">
      <c r="B503" s="13" t="s">
        <v>1064</v>
      </c>
      <c r="D503" t="s">
        <v>975</v>
      </c>
      <c r="F503" s="6">
        <v>19514</v>
      </c>
      <c r="G503" s="37"/>
      <c r="H503" s="6">
        <v>6460</v>
      </c>
      <c r="I503" s="37"/>
    </row>
    <row r="504" spans="2:9" ht="12.75">
      <c r="B504" s="13" t="s">
        <v>829</v>
      </c>
      <c r="C504" t="s">
        <v>685</v>
      </c>
      <c r="F504" s="6">
        <v>158402</v>
      </c>
      <c r="G504" s="37"/>
      <c r="H504" s="6">
        <v>73796</v>
      </c>
      <c r="I504" s="37"/>
    </row>
    <row r="505" spans="2:9" ht="12.75">
      <c r="B505" s="13" t="s">
        <v>830</v>
      </c>
      <c r="D505" t="s">
        <v>976</v>
      </c>
      <c r="F505" s="6">
        <v>8909</v>
      </c>
      <c r="G505" s="37"/>
      <c r="H505" s="6">
        <v>2791</v>
      </c>
      <c r="I505" s="37"/>
    </row>
    <row r="506" spans="2:9" ht="12.75">
      <c r="B506" s="13" t="s">
        <v>678</v>
      </c>
      <c r="D506" t="s">
        <v>977</v>
      </c>
      <c r="F506" s="6">
        <v>4343</v>
      </c>
      <c r="G506" s="37"/>
      <c r="H506" s="6">
        <v>620</v>
      </c>
      <c r="I506" s="37"/>
    </row>
    <row r="507" spans="1:9" ht="12.75">
      <c r="A507" s="8">
        <v>74</v>
      </c>
      <c r="B507" s="13" t="s">
        <v>1558</v>
      </c>
      <c r="C507" t="s">
        <v>978</v>
      </c>
      <c r="F507" s="6">
        <v>256350</v>
      </c>
      <c r="G507" s="37"/>
      <c r="H507" s="6">
        <v>1231370</v>
      </c>
      <c r="I507" s="37"/>
    </row>
    <row r="508" spans="2:9" ht="12.75">
      <c r="B508" s="13" t="s">
        <v>1567</v>
      </c>
      <c r="D508" t="s">
        <v>979</v>
      </c>
      <c r="F508" s="6">
        <v>26384</v>
      </c>
      <c r="G508" s="37"/>
      <c r="H508" s="6">
        <v>16076</v>
      </c>
      <c r="I508" s="37"/>
    </row>
    <row r="509" spans="2:9" ht="12.75">
      <c r="B509" s="13" t="s">
        <v>1087</v>
      </c>
      <c r="C509" t="s">
        <v>980</v>
      </c>
      <c r="F509" s="6">
        <v>189396</v>
      </c>
      <c r="G509" s="37"/>
      <c r="H509" s="6">
        <v>130576</v>
      </c>
      <c r="I509" s="37"/>
    </row>
    <row r="510" spans="2:9" ht="12.75">
      <c r="B510" s="13" t="s">
        <v>1090</v>
      </c>
      <c r="D510" t="s">
        <v>976</v>
      </c>
      <c r="F510" s="6">
        <v>3914</v>
      </c>
      <c r="G510" s="37"/>
      <c r="H510" s="6">
        <v>1165</v>
      </c>
      <c r="I510" s="37"/>
    </row>
    <row r="511" spans="2:9" ht="12.75">
      <c r="B511" s="13" t="s">
        <v>983</v>
      </c>
      <c r="D511" t="s">
        <v>981</v>
      </c>
      <c r="F511" s="6">
        <v>2190</v>
      </c>
      <c r="G511" s="37"/>
      <c r="H511" s="6">
        <v>326</v>
      </c>
      <c r="I511" s="37"/>
    </row>
    <row r="512" spans="2:9" ht="12.75">
      <c r="B512" s="13" t="s">
        <v>1088</v>
      </c>
      <c r="C512" t="s">
        <v>982</v>
      </c>
      <c r="F512" s="6">
        <v>87635</v>
      </c>
      <c r="G512" s="37"/>
      <c r="H512" s="6">
        <v>90832</v>
      </c>
      <c r="I512" s="37"/>
    </row>
    <row r="513" spans="2:9" ht="12.75">
      <c r="B513" s="13" t="s">
        <v>1091</v>
      </c>
      <c r="D513" t="s">
        <v>976</v>
      </c>
      <c r="F513" s="6">
        <v>417</v>
      </c>
      <c r="G513" s="37"/>
      <c r="H513" s="6">
        <v>84</v>
      </c>
      <c r="I513" s="37"/>
    </row>
    <row r="514" spans="2:9" ht="12.75">
      <c r="B514" s="13" t="s">
        <v>984</v>
      </c>
      <c r="D514" t="s">
        <v>981</v>
      </c>
      <c r="F514" s="6">
        <v>35</v>
      </c>
      <c r="G514" s="37"/>
      <c r="H514" s="6">
        <v>7</v>
      </c>
      <c r="I514" s="37"/>
    </row>
    <row r="515" spans="2:9" ht="12.75">
      <c r="B515" s="13">
        <v>3</v>
      </c>
      <c r="C515" t="s">
        <v>985</v>
      </c>
      <c r="F515" s="6">
        <v>55556</v>
      </c>
      <c r="G515" s="37"/>
      <c r="H515" s="6">
        <v>3698</v>
      </c>
      <c r="I515" s="37"/>
    </row>
    <row r="516" spans="2:9" ht="12.75">
      <c r="B516" s="13" t="s">
        <v>990</v>
      </c>
      <c r="C516" t="s">
        <v>986</v>
      </c>
      <c r="F516" s="6">
        <v>264338</v>
      </c>
      <c r="G516" s="37"/>
      <c r="H516" s="6">
        <v>115659</v>
      </c>
      <c r="I516" s="37"/>
    </row>
    <row r="517" spans="2:9" ht="12.75">
      <c r="B517" s="13" t="s">
        <v>991</v>
      </c>
      <c r="C517" t="s">
        <v>987</v>
      </c>
      <c r="F517" s="6">
        <v>4178</v>
      </c>
      <c r="G517" s="37"/>
      <c r="H517" s="6">
        <v>937</v>
      </c>
      <c r="I517" s="37"/>
    </row>
    <row r="518" spans="2:9" ht="12.75">
      <c r="B518" s="13" t="s">
        <v>830</v>
      </c>
      <c r="C518" t="s">
        <v>988</v>
      </c>
      <c r="F518" s="6">
        <v>25080</v>
      </c>
      <c r="G518" s="37"/>
      <c r="H518" s="6">
        <v>3746</v>
      </c>
      <c r="I518" s="37"/>
    </row>
    <row r="519" spans="3:9" ht="12.75">
      <c r="C519" s="1" t="s">
        <v>989</v>
      </c>
      <c r="F519" s="6"/>
      <c r="G519" s="37">
        <f>SUM(F498:F518)</f>
        <v>1746587</v>
      </c>
      <c r="H519" s="6"/>
      <c r="I519" s="37">
        <f>SUM(H498:H518)</f>
        <v>2288521</v>
      </c>
    </row>
    <row r="520" spans="1:9" ht="12.75">
      <c r="A520" s="8">
        <v>75</v>
      </c>
      <c r="B520" s="13">
        <v>1</v>
      </c>
      <c r="C520" t="s">
        <v>992</v>
      </c>
      <c r="F520" s="6">
        <v>327009</v>
      </c>
      <c r="G520" s="37"/>
      <c r="H520" s="6">
        <v>42498</v>
      </c>
      <c r="I520" s="37"/>
    </row>
    <row r="521" spans="2:9" ht="12.75">
      <c r="B521" s="13">
        <v>2</v>
      </c>
      <c r="D521" t="s">
        <v>1243</v>
      </c>
      <c r="F521" s="6">
        <v>226928</v>
      </c>
      <c r="G521" s="37"/>
      <c r="H521" s="6">
        <v>25612</v>
      </c>
      <c r="I521" s="37"/>
    </row>
    <row r="522" spans="2:9" ht="12.75">
      <c r="B522" s="13">
        <v>3</v>
      </c>
      <c r="D522" t="s">
        <v>1244</v>
      </c>
      <c r="F522" s="6">
        <v>304074</v>
      </c>
      <c r="G522" s="37"/>
      <c r="H522" s="6">
        <v>16013</v>
      </c>
      <c r="I522" s="37"/>
    </row>
    <row r="523" spans="1:9" ht="12.75">
      <c r="A523" s="8">
        <v>76</v>
      </c>
      <c r="B523" s="13" t="s">
        <v>1558</v>
      </c>
      <c r="C523" t="s">
        <v>1245</v>
      </c>
      <c r="F523" s="6">
        <v>6378</v>
      </c>
      <c r="G523" s="37"/>
      <c r="H523" s="6">
        <v>220</v>
      </c>
      <c r="I523" s="37"/>
    </row>
    <row r="524" spans="2:9" ht="12.75">
      <c r="B524" s="13" t="s">
        <v>1567</v>
      </c>
      <c r="C524" t="s">
        <v>1246</v>
      </c>
      <c r="F524" s="6">
        <v>134840</v>
      </c>
      <c r="G524" s="37"/>
      <c r="H524" s="6">
        <v>6155</v>
      </c>
      <c r="I524" s="37"/>
    </row>
    <row r="525" spans="2:9" ht="12.75">
      <c r="B525" s="13">
        <v>2</v>
      </c>
      <c r="C525" t="s">
        <v>1266</v>
      </c>
      <c r="F525" s="6">
        <v>282675</v>
      </c>
      <c r="G525" s="37"/>
      <c r="H525" s="6">
        <v>5641</v>
      </c>
      <c r="I525" s="37"/>
    </row>
    <row r="526" spans="2:9" ht="12.75">
      <c r="B526" s="13">
        <v>3</v>
      </c>
      <c r="C526" t="s">
        <v>1267</v>
      </c>
      <c r="F526" s="6">
        <v>241684</v>
      </c>
      <c r="G526" s="37"/>
      <c r="H526" s="6">
        <v>2449</v>
      </c>
      <c r="I526" s="37"/>
    </row>
    <row r="527" spans="1:9" ht="12.75">
      <c r="A527" s="44"/>
      <c r="B527" s="117"/>
      <c r="C527" s="1" t="s">
        <v>1268</v>
      </c>
      <c r="F527" s="6"/>
      <c r="G527" s="37">
        <f>SUM(F520:F526)</f>
        <v>1523588</v>
      </c>
      <c r="H527" s="6"/>
      <c r="I527" s="37">
        <f>SUM(H520:H526)</f>
        <v>98588</v>
      </c>
    </row>
    <row r="528" spans="1:9" ht="12.75">
      <c r="A528" s="8">
        <v>77</v>
      </c>
      <c r="B528" s="13" t="s">
        <v>1558</v>
      </c>
      <c r="C528" t="s">
        <v>1270</v>
      </c>
      <c r="F528" s="6">
        <v>13713</v>
      </c>
      <c r="G528" s="37"/>
      <c r="H528" s="6">
        <v>13962</v>
      </c>
      <c r="I528" s="37"/>
    </row>
    <row r="529" spans="2:9" ht="12.75">
      <c r="B529" s="13" t="s">
        <v>1275</v>
      </c>
      <c r="C529" t="s">
        <v>1269</v>
      </c>
      <c r="F529" s="6">
        <v>26550</v>
      </c>
      <c r="G529" s="37"/>
      <c r="H529" s="6">
        <v>12993</v>
      </c>
      <c r="I529" s="37"/>
    </row>
    <row r="530" spans="2:9" ht="12.75">
      <c r="B530" s="13" t="s">
        <v>1665</v>
      </c>
      <c r="C530" t="s">
        <v>1271</v>
      </c>
      <c r="F530" s="6">
        <v>65865</v>
      </c>
      <c r="G530" s="37"/>
      <c r="H530" s="6">
        <v>14336</v>
      </c>
      <c r="I530" s="37"/>
    </row>
    <row r="531" spans="2:9" ht="12.75">
      <c r="B531" s="13" t="s">
        <v>1666</v>
      </c>
      <c r="C531" t="s">
        <v>1272</v>
      </c>
      <c r="F531" s="6">
        <v>12570</v>
      </c>
      <c r="G531" s="37"/>
      <c r="H531" s="6">
        <v>2273</v>
      </c>
      <c r="I531" s="37"/>
    </row>
    <row r="532" spans="2:9" ht="12.75">
      <c r="B532" s="13" t="s">
        <v>2039</v>
      </c>
      <c r="C532" t="s">
        <v>1273</v>
      </c>
      <c r="F532" s="6">
        <v>154511</v>
      </c>
      <c r="G532" s="37"/>
      <c r="H532" s="6">
        <v>14301</v>
      </c>
      <c r="I532" s="37"/>
    </row>
    <row r="533" spans="2:9" ht="12.75">
      <c r="B533" s="13" t="s">
        <v>430</v>
      </c>
      <c r="C533" t="s">
        <v>1274</v>
      </c>
      <c r="F533" s="6">
        <v>92827</v>
      </c>
      <c r="G533" s="37"/>
      <c r="H533" s="6">
        <v>8815</v>
      </c>
      <c r="I533" s="37"/>
    </row>
    <row r="534" spans="2:9" ht="12.75">
      <c r="B534" s="13" t="s">
        <v>1090</v>
      </c>
      <c r="D534" t="s">
        <v>1276</v>
      </c>
      <c r="F534" s="6">
        <v>518818</v>
      </c>
      <c r="G534" s="37"/>
      <c r="H534" s="6">
        <v>30661</v>
      </c>
      <c r="I534" s="37"/>
    </row>
    <row r="535" spans="2:9" ht="12.75">
      <c r="B535" s="13" t="s">
        <v>1091</v>
      </c>
      <c r="C535" t="s">
        <v>1277</v>
      </c>
      <c r="F535" s="6">
        <v>50369</v>
      </c>
      <c r="G535" s="37"/>
      <c r="H535" s="6">
        <v>3030</v>
      </c>
      <c r="I535" s="37"/>
    </row>
    <row r="536" spans="2:9" ht="12.75">
      <c r="B536" s="13">
        <v>3</v>
      </c>
      <c r="C536" t="s">
        <v>1217</v>
      </c>
      <c r="F536" s="6">
        <v>287643</v>
      </c>
      <c r="G536" s="37"/>
      <c r="H536" s="6">
        <v>10443</v>
      </c>
      <c r="I536" s="37"/>
    </row>
    <row r="537" spans="3:9" ht="12.75">
      <c r="C537" t="s">
        <v>1218</v>
      </c>
      <c r="F537" s="6"/>
      <c r="G537" s="37"/>
      <c r="H537" s="6"/>
      <c r="I537" s="37"/>
    </row>
    <row r="538" spans="2:9" ht="12.75">
      <c r="B538" s="13" t="s">
        <v>829</v>
      </c>
      <c r="D538" t="s">
        <v>1219</v>
      </c>
      <c r="F538" s="6">
        <v>351025</v>
      </c>
      <c r="G538" s="37"/>
      <c r="H538" s="6">
        <v>12172</v>
      </c>
      <c r="I538" s="37"/>
    </row>
    <row r="539" spans="2:9" ht="12.75">
      <c r="B539" s="13" t="s">
        <v>830</v>
      </c>
      <c r="D539" t="s">
        <v>1220</v>
      </c>
      <c r="F539" s="6">
        <v>49521</v>
      </c>
      <c r="G539" s="37"/>
      <c r="H539" s="6">
        <v>1043</v>
      </c>
      <c r="I539" s="37"/>
    </row>
    <row r="540" spans="2:9" ht="12.75">
      <c r="B540" s="13" t="s">
        <v>1995</v>
      </c>
      <c r="C540" t="s">
        <v>1221</v>
      </c>
      <c r="F540" s="6">
        <v>81468</v>
      </c>
      <c r="G540" s="37"/>
      <c r="H540" s="6">
        <v>1692</v>
      </c>
      <c r="I540" s="37"/>
    </row>
    <row r="541" spans="2:9" ht="12.75">
      <c r="B541" s="13" t="s">
        <v>1996</v>
      </c>
      <c r="C541" t="s">
        <v>1222</v>
      </c>
      <c r="F541" s="6">
        <v>535990</v>
      </c>
      <c r="G541" s="37"/>
      <c r="H541" s="6">
        <v>11327</v>
      </c>
      <c r="I541" s="37"/>
    </row>
    <row r="542" spans="3:9" ht="12.75">
      <c r="C542" t="s">
        <v>1223</v>
      </c>
      <c r="F542" s="6"/>
      <c r="G542" s="37"/>
      <c r="H542" s="6"/>
      <c r="I542" s="37"/>
    </row>
    <row r="543" spans="2:9" ht="12.75">
      <c r="B543" s="13" t="s">
        <v>2000</v>
      </c>
      <c r="D543" t="s">
        <v>1224</v>
      </c>
      <c r="F543" s="6">
        <v>364892</v>
      </c>
      <c r="G543" s="37"/>
      <c r="H543" s="6">
        <v>231742</v>
      </c>
      <c r="I543" s="37"/>
    </row>
    <row r="544" spans="2:9" ht="12.75">
      <c r="B544" s="13" t="s">
        <v>2001</v>
      </c>
      <c r="D544" t="s">
        <v>1225</v>
      </c>
      <c r="F544" s="6">
        <v>111042</v>
      </c>
      <c r="G544" s="37"/>
      <c r="H544" s="6">
        <v>67537</v>
      </c>
      <c r="I544" s="37"/>
    </row>
    <row r="545" spans="2:9" ht="12.75">
      <c r="B545" s="13" t="s">
        <v>1230</v>
      </c>
      <c r="C545" t="s">
        <v>1226</v>
      </c>
      <c r="F545" s="6">
        <v>94812</v>
      </c>
      <c r="G545" s="37"/>
      <c r="H545" s="6">
        <v>9449</v>
      </c>
      <c r="I545" s="37"/>
    </row>
    <row r="546" spans="2:9" ht="12.75">
      <c r="B546" s="13" t="s">
        <v>1231</v>
      </c>
      <c r="C546" t="s">
        <v>1227</v>
      </c>
      <c r="F546" s="6">
        <v>4149</v>
      </c>
      <c r="G546" s="37"/>
      <c r="H546" s="6">
        <v>480</v>
      </c>
      <c r="I546" s="37"/>
    </row>
    <row r="547" spans="2:10" ht="12.75">
      <c r="B547" s="13" t="s">
        <v>1647</v>
      </c>
      <c r="C547" t="s">
        <v>1228</v>
      </c>
      <c r="F547" s="6">
        <v>22276</v>
      </c>
      <c r="G547" s="37"/>
      <c r="H547" s="6">
        <v>219</v>
      </c>
      <c r="I547" s="37"/>
      <c r="J547" s="98" t="s">
        <v>1138</v>
      </c>
    </row>
    <row r="548" spans="2:9" ht="12.75">
      <c r="B548" s="13" t="s">
        <v>1648</v>
      </c>
      <c r="C548" t="s">
        <v>1229</v>
      </c>
      <c r="F548" s="6">
        <v>357340</v>
      </c>
      <c r="G548" s="37"/>
      <c r="H548" s="6">
        <v>15890</v>
      </c>
      <c r="I548" s="37"/>
    </row>
    <row r="549" spans="2:9" ht="12.75">
      <c r="B549" s="13" t="s">
        <v>1234</v>
      </c>
      <c r="C549" t="s">
        <v>1232</v>
      </c>
      <c r="F549" s="6">
        <v>27546</v>
      </c>
      <c r="G549" s="37"/>
      <c r="H549" s="6">
        <v>191293</v>
      </c>
      <c r="I549" s="37"/>
    </row>
    <row r="550" spans="3:9" ht="12.75">
      <c r="C550" s="1" t="s">
        <v>1233</v>
      </c>
      <c r="F550" s="6"/>
      <c r="G550" s="37">
        <f>SUM(F528:F549)</f>
        <v>3222927</v>
      </c>
      <c r="H550" s="6"/>
      <c r="I550" s="37">
        <f>SUM(H528:H549)</f>
        <v>653658</v>
      </c>
    </row>
    <row r="551" spans="1:9" ht="12.75">
      <c r="A551" s="8">
        <v>78</v>
      </c>
      <c r="C551" t="s">
        <v>686</v>
      </c>
      <c r="F551" s="6"/>
      <c r="G551" s="37"/>
      <c r="H551" s="6"/>
      <c r="I551" s="37"/>
    </row>
    <row r="552" spans="2:9" ht="12.75">
      <c r="B552" s="13" t="s">
        <v>1558</v>
      </c>
      <c r="D552" t="s">
        <v>1235</v>
      </c>
      <c r="F552" s="6">
        <v>13349</v>
      </c>
      <c r="G552" s="37"/>
      <c r="H552" s="6">
        <v>566</v>
      </c>
      <c r="I552" s="37"/>
    </row>
    <row r="553" spans="2:12" ht="12.75">
      <c r="B553" s="13" t="s">
        <v>1567</v>
      </c>
      <c r="D553" t="s">
        <v>1527</v>
      </c>
      <c r="F553" s="6">
        <v>10892</v>
      </c>
      <c r="G553" s="37"/>
      <c r="H553" s="76">
        <f>J553/1200</f>
        <v>151.9925</v>
      </c>
      <c r="I553" s="37"/>
      <c r="J553" s="99">
        <v>182391</v>
      </c>
      <c r="K553" s="100" t="s">
        <v>963</v>
      </c>
      <c r="L553" s="101" t="s">
        <v>355</v>
      </c>
    </row>
    <row r="554" spans="2:12" ht="12.75">
      <c r="B554" s="13" t="s">
        <v>2039</v>
      </c>
      <c r="D554" t="s">
        <v>1236</v>
      </c>
      <c r="F554" s="6">
        <v>26877</v>
      </c>
      <c r="G554" s="37"/>
      <c r="H554" s="76">
        <f aca="true" t="shared" si="0" ref="H554:H561">J554/1200</f>
        <v>359.72083333333336</v>
      </c>
      <c r="I554" s="37"/>
      <c r="J554" s="99">
        <v>431665</v>
      </c>
      <c r="K554" s="100" t="s">
        <v>963</v>
      </c>
      <c r="L554" s="101"/>
    </row>
    <row r="555" spans="2:12" ht="12.75">
      <c r="B555" s="13" t="s">
        <v>2040</v>
      </c>
      <c r="D555" t="s">
        <v>1237</v>
      </c>
      <c r="F555" s="6">
        <v>26143</v>
      </c>
      <c r="G555" s="37"/>
      <c r="H555" s="76">
        <f t="shared" si="0"/>
        <v>359.545</v>
      </c>
      <c r="I555" s="37"/>
      <c r="J555" s="99">
        <v>431454</v>
      </c>
      <c r="K555" s="100" t="s">
        <v>963</v>
      </c>
      <c r="L555" s="101"/>
    </row>
    <row r="556" spans="2:12" ht="12.75">
      <c r="B556" s="13" t="s">
        <v>2041</v>
      </c>
      <c r="D556" t="s">
        <v>1238</v>
      </c>
      <c r="F556" s="6">
        <v>16240</v>
      </c>
      <c r="G556" s="37"/>
      <c r="H556" s="76">
        <f t="shared" si="0"/>
        <v>165.51333333333332</v>
      </c>
      <c r="I556" s="37"/>
      <c r="J556" s="99">
        <v>198616</v>
      </c>
      <c r="K556" s="100" t="s">
        <v>963</v>
      </c>
      <c r="L556" s="101"/>
    </row>
    <row r="557" spans="2:12" ht="12.75">
      <c r="B557" s="13" t="s">
        <v>803</v>
      </c>
      <c r="D557" t="s">
        <v>1239</v>
      </c>
      <c r="F557" s="6">
        <v>9095</v>
      </c>
      <c r="G557" s="37"/>
      <c r="H557" s="76">
        <f t="shared" si="0"/>
        <v>68.16416666666667</v>
      </c>
      <c r="I557" s="37"/>
      <c r="J557" s="99">
        <v>81797</v>
      </c>
      <c r="K557" s="100" t="s">
        <v>963</v>
      </c>
      <c r="L557" s="101"/>
    </row>
    <row r="558" spans="2:12" ht="12.75">
      <c r="B558" s="13" t="s">
        <v>805</v>
      </c>
      <c r="D558" t="s">
        <v>1240</v>
      </c>
      <c r="F558" s="6">
        <v>5548</v>
      </c>
      <c r="G558" s="37"/>
      <c r="H558" s="76">
        <f t="shared" si="0"/>
        <v>34.556666666666665</v>
      </c>
      <c r="I558" s="37"/>
      <c r="J558" s="99">
        <v>41468</v>
      </c>
      <c r="K558" s="100" t="s">
        <v>963</v>
      </c>
      <c r="L558" s="101"/>
    </row>
    <row r="559" spans="2:12" ht="12.75">
      <c r="B559" s="13" t="s">
        <v>1528</v>
      </c>
      <c r="D559" t="s">
        <v>1241</v>
      </c>
      <c r="F559" s="6">
        <v>4665</v>
      </c>
      <c r="G559" s="37"/>
      <c r="H559" s="76">
        <f t="shared" si="0"/>
        <v>48.64666666666667</v>
      </c>
      <c r="I559" s="37"/>
      <c r="J559" s="99">
        <v>58376</v>
      </c>
      <c r="K559" s="100" t="s">
        <v>963</v>
      </c>
      <c r="L559" s="101"/>
    </row>
    <row r="560" spans="2:12" ht="12.75">
      <c r="B560" s="13" t="s">
        <v>1529</v>
      </c>
      <c r="D560" t="s">
        <v>1242</v>
      </c>
      <c r="F560" s="6">
        <v>16515</v>
      </c>
      <c r="G560" s="37"/>
      <c r="H560" s="76">
        <f t="shared" si="0"/>
        <v>112.48916666666666</v>
      </c>
      <c r="I560" s="37"/>
      <c r="J560" s="99">
        <v>134987</v>
      </c>
      <c r="K560" s="100" t="s">
        <v>963</v>
      </c>
      <c r="L560" s="101"/>
    </row>
    <row r="561" spans="2:12" ht="12.75">
      <c r="B561" s="13" t="s">
        <v>1598</v>
      </c>
      <c r="D561" t="s">
        <v>1526</v>
      </c>
      <c r="F561" s="6">
        <v>1500</v>
      </c>
      <c r="G561" s="37"/>
      <c r="H561" s="76">
        <f t="shared" si="0"/>
        <v>16.363333333333333</v>
      </c>
      <c r="I561" s="37"/>
      <c r="J561" s="99">
        <v>19636</v>
      </c>
      <c r="K561" s="100" t="s">
        <v>963</v>
      </c>
      <c r="L561" s="101"/>
    </row>
    <row r="562" spans="3:9" ht="12.75">
      <c r="C562" t="s">
        <v>1599</v>
      </c>
      <c r="F562" s="6"/>
      <c r="G562" s="37"/>
      <c r="H562" s="6"/>
      <c r="I562" s="37"/>
    </row>
    <row r="563" spans="2:9" ht="12.75">
      <c r="B563" s="13" t="s">
        <v>430</v>
      </c>
      <c r="D563" t="s">
        <v>1235</v>
      </c>
      <c r="F563" s="6">
        <v>8</v>
      </c>
      <c r="G563" s="37"/>
      <c r="H563" s="6">
        <v>0</v>
      </c>
      <c r="I563" s="37"/>
    </row>
    <row r="564" spans="2:11" ht="12.75">
      <c r="B564" s="13" t="s">
        <v>431</v>
      </c>
      <c r="D564" t="s">
        <v>1527</v>
      </c>
      <c r="F564" s="6">
        <v>533</v>
      </c>
      <c r="G564" s="37"/>
      <c r="H564" s="76">
        <f aca="true" t="shared" si="1" ref="H564:H572">J564/1200</f>
        <v>12.695833333333333</v>
      </c>
      <c r="I564" s="37"/>
      <c r="J564" s="99">
        <v>15235</v>
      </c>
      <c r="K564" s="100" t="s">
        <v>963</v>
      </c>
    </row>
    <row r="565" spans="2:11" ht="12.75">
      <c r="B565" s="13" t="s">
        <v>791</v>
      </c>
      <c r="D565" t="s">
        <v>1236</v>
      </c>
      <c r="F565" s="6">
        <v>305</v>
      </c>
      <c r="G565" s="37"/>
      <c r="H565" s="76">
        <f t="shared" si="1"/>
        <v>14.045833333333333</v>
      </c>
      <c r="I565" s="37"/>
      <c r="J565" s="99">
        <v>16855</v>
      </c>
      <c r="K565" s="100" t="s">
        <v>963</v>
      </c>
    </row>
    <row r="566" spans="2:11" ht="12.75">
      <c r="B566" s="13" t="s">
        <v>799</v>
      </c>
      <c r="D566" t="s">
        <v>1237</v>
      </c>
      <c r="F566" s="6">
        <v>55</v>
      </c>
      <c r="G566" s="37"/>
      <c r="H566" s="76">
        <f t="shared" si="1"/>
        <v>0.415</v>
      </c>
      <c r="I566" s="37"/>
      <c r="J566" s="99">
        <v>498</v>
      </c>
      <c r="K566" s="100" t="s">
        <v>963</v>
      </c>
    </row>
    <row r="567" spans="2:11" ht="12.75">
      <c r="B567" s="13" t="s">
        <v>800</v>
      </c>
      <c r="D567" t="s">
        <v>1238</v>
      </c>
      <c r="F567" s="6">
        <v>20</v>
      </c>
      <c r="G567" s="37"/>
      <c r="H567" s="76">
        <f t="shared" si="1"/>
        <v>0.51</v>
      </c>
      <c r="I567" s="37"/>
      <c r="J567" s="99">
        <v>612</v>
      </c>
      <c r="K567" s="100" t="s">
        <v>963</v>
      </c>
    </row>
    <row r="568" spans="2:11" ht="12.75">
      <c r="B568" s="13" t="s">
        <v>804</v>
      </c>
      <c r="D568" t="s">
        <v>1239</v>
      </c>
      <c r="F568" s="83">
        <v>0</v>
      </c>
      <c r="G568" s="38"/>
      <c r="H568" s="76">
        <f t="shared" si="1"/>
        <v>0</v>
      </c>
      <c r="I568" s="37"/>
      <c r="J568" s="99">
        <v>0</v>
      </c>
      <c r="K568" s="100" t="s">
        <v>963</v>
      </c>
    </row>
    <row r="569" spans="2:11" ht="12.75">
      <c r="B569" s="13" t="s">
        <v>806</v>
      </c>
      <c r="D569" t="s">
        <v>1240</v>
      </c>
      <c r="F569" s="83">
        <v>0</v>
      </c>
      <c r="G569" s="37"/>
      <c r="H569" s="76">
        <f t="shared" si="1"/>
        <v>0</v>
      </c>
      <c r="I569" s="37"/>
      <c r="J569" s="99">
        <v>0</v>
      </c>
      <c r="K569" s="100" t="s">
        <v>963</v>
      </c>
    </row>
    <row r="570" spans="2:11" ht="12.75">
      <c r="B570" s="13" t="s">
        <v>1111</v>
      </c>
      <c r="D570" t="s">
        <v>1241</v>
      </c>
      <c r="F570" s="6">
        <v>3655</v>
      </c>
      <c r="G570" s="37"/>
      <c r="H570" s="76">
        <f t="shared" si="1"/>
        <v>50.20666666666666</v>
      </c>
      <c r="I570" s="37"/>
      <c r="J570" s="99">
        <v>60248</v>
      </c>
      <c r="K570" s="100" t="s">
        <v>963</v>
      </c>
    </row>
    <row r="571" spans="2:11" ht="12.75">
      <c r="B571" s="13" t="s">
        <v>801</v>
      </c>
      <c r="D571" t="s">
        <v>1242</v>
      </c>
      <c r="F571" s="6">
        <v>200</v>
      </c>
      <c r="G571" s="37"/>
      <c r="H571" s="76">
        <f t="shared" si="1"/>
        <v>1.6875</v>
      </c>
      <c r="I571" s="37"/>
      <c r="J571" s="99">
        <v>2025</v>
      </c>
      <c r="K571" s="100" t="s">
        <v>963</v>
      </c>
    </row>
    <row r="572" spans="2:11" ht="12.75">
      <c r="B572" s="13" t="s">
        <v>802</v>
      </c>
      <c r="D572" t="s">
        <v>1526</v>
      </c>
      <c r="F572" s="83">
        <v>0</v>
      </c>
      <c r="G572" s="37"/>
      <c r="H572" s="76">
        <f t="shared" si="1"/>
        <v>0</v>
      </c>
      <c r="I572" s="37"/>
      <c r="J572" s="99">
        <v>0</v>
      </c>
      <c r="K572" s="100" t="s">
        <v>963</v>
      </c>
    </row>
    <row r="573" spans="3:9" ht="12.75">
      <c r="C573" t="s">
        <v>1600</v>
      </c>
      <c r="F573" s="6"/>
      <c r="G573" s="37"/>
      <c r="H573" s="6"/>
      <c r="I573" s="37"/>
    </row>
    <row r="574" spans="2:9" ht="12.75">
      <c r="B574" s="13" t="s">
        <v>332</v>
      </c>
      <c r="D574" t="s">
        <v>1235</v>
      </c>
      <c r="F574" s="6">
        <v>36470</v>
      </c>
      <c r="G574" s="37"/>
      <c r="H574" s="6">
        <v>1177</v>
      </c>
      <c r="I574" s="37"/>
    </row>
    <row r="575" spans="2:11" ht="12.75">
      <c r="B575" s="13" t="s">
        <v>334</v>
      </c>
      <c r="D575" t="s">
        <v>1527</v>
      </c>
      <c r="F575" s="6">
        <v>10105</v>
      </c>
      <c r="G575" s="37"/>
      <c r="H575" s="76">
        <f aca="true" t="shared" si="2" ref="H575:H583">J575/1200</f>
        <v>87.32666666666667</v>
      </c>
      <c r="I575" s="37"/>
      <c r="J575" s="99">
        <v>104792</v>
      </c>
      <c r="K575" s="100" t="s">
        <v>963</v>
      </c>
    </row>
    <row r="576" spans="2:11" ht="12.75">
      <c r="B576" s="13" t="s">
        <v>1064</v>
      </c>
      <c r="D576" t="s">
        <v>1236</v>
      </c>
      <c r="F576" s="6">
        <v>13162</v>
      </c>
      <c r="G576" s="37"/>
      <c r="H576" s="76">
        <f t="shared" si="2"/>
        <v>111.9875</v>
      </c>
      <c r="I576" s="37"/>
      <c r="J576" s="99">
        <v>134385</v>
      </c>
      <c r="K576" s="100" t="s">
        <v>963</v>
      </c>
    </row>
    <row r="577" spans="2:11" ht="12.75">
      <c r="B577" s="13" t="s">
        <v>195</v>
      </c>
      <c r="D577" t="s">
        <v>1237</v>
      </c>
      <c r="F577" s="6">
        <v>9387</v>
      </c>
      <c r="G577" s="37"/>
      <c r="H577" s="76">
        <f t="shared" si="2"/>
        <v>70.92083333333333</v>
      </c>
      <c r="I577" s="37"/>
      <c r="J577" s="99">
        <v>85105</v>
      </c>
      <c r="K577" s="100" t="s">
        <v>963</v>
      </c>
    </row>
    <row r="578" spans="2:11" ht="12.75">
      <c r="B578" s="13" t="s">
        <v>716</v>
      </c>
      <c r="D578" t="s">
        <v>1238</v>
      </c>
      <c r="F578" s="6">
        <v>9291</v>
      </c>
      <c r="G578" s="37"/>
      <c r="H578" s="76">
        <f t="shared" si="2"/>
        <v>62.5975</v>
      </c>
      <c r="I578" s="37"/>
      <c r="J578" s="99">
        <v>75117</v>
      </c>
      <c r="K578" s="100" t="s">
        <v>963</v>
      </c>
    </row>
    <row r="579" spans="2:11" ht="12.75">
      <c r="B579" s="13" t="s">
        <v>1250</v>
      </c>
      <c r="D579" t="s">
        <v>1239</v>
      </c>
      <c r="F579" s="6">
        <v>6572</v>
      </c>
      <c r="G579" s="37"/>
      <c r="H579" s="76">
        <f t="shared" si="2"/>
        <v>48.51583333333333</v>
      </c>
      <c r="I579" s="37"/>
      <c r="J579" s="99">
        <v>58219</v>
      </c>
      <c r="K579" s="100" t="s">
        <v>963</v>
      </c>
    </row>
    <row r="580" spans="2:11" ht="12.75">
      <c r="B580" s="13" t="s">
        <v>1251</v>
      </c>
      <c r="D580" t="s">
        <v>1240</v>
      </c>
      <c r="F580" s="6">
        <v>4942</v>
      </c>
      <c r="G580" s="37"/>
      <c r="H580" s="76">
        <f t="shared" si="2"/>
        <v>25.628333333333334</v>
      </c>
      <c r="I580" s="37"/>
      <c r="J580" s="99">
        <v>30754</v>
      </c>
      <c r="K580" s="100" t="s">
        <v>963</v>
      </c>
    </row>
    <row r="581" spans="2:11" ht="12.75">
      <c r="B581" s="13" t="s">
        <v>1252</v>
      </c>
      <c r="D581" t="s">
        <v>1241</v>
      </c>
      <c r="F581" s="6">
        <v>5395</v>
      </c>
      <c r="G581" s="37"/>
      <c r="H581" s="76">
        <f t="shared" si="2"/>
        <v>31.625</v>
      </c>
      <c r="I581" s="37"/>
      <c r="J581" s="99">
        <v>37950</v>
      </c>
      <c r="K581" s="100" t="s">
        <v>963</v>
      </c>
    </row>
    <row r="582" spans="2:11" ht="12.75">
      <c r="B582" s="13" t="s">
        <v>1601</v>
      </c>
      <c r="D582" t="s">
        <v>1242</v>
      </c>
      <c r="F582" s="6">
        <v>6210</v>
      </c>
      <c r="G582" s="37"/>
      <c r="H582" s="76">
        <f t="shared" si="2"/>
        <v>34.115833333333335</v>
      </c>
      <c r="I582" s="37"/>
      <c r="J582" s="99">
        <v>40939</v>
      </c>
      <c r="K582" s="100" t="s">
        <v>963</v>
      </c>
    </row>
    <row r="583" spans="2:11" ht="12.75">
      <c r="B583" s="13" t="s">
        <v>1602</v>
      </c>
      <c r="D583" t="s">
        <v>1526</v>
      </c>
      <c r="F583" s="83">
        <v>0</v>
      </c>
      <c r="G583" s="37"/>
      <c r="H583" s="76">
        <f t="shared" si="2"/>
        <v>0</v>
      </c>
      <c r="I583" s="37"/>
      <c r="J583" s="99">
        <v>0</v>
      </c>
      <c r="K583" s="100" t="s">
        <v>963</v>
      </c>
    </row>
    <row r="584" spans="2:9" ht="12.75">
      <c r="B584" s="13" t="s">
        <v>1568</v>
      </c>
      <c r="C584" t="s">
        <v>687</v>
      </c>
      <c r="F584" s="83">
        <v>0</v>
      </c>
      <c r="G584" s="38"/>
      <c r="H584" s="83">
        <v>0</v>
      </c>
      <c r="I584" s="37"/>
    </row>
    <row r="585" spans="3:9" ht="12.75">
      <c r="C585" s="1" t="s">
        <v>1603</v>
      </c>
      <c r="F585" s="6"/>
      <c r="G585" s="37">
        <f>SUM(F552:F584)</f>
        <v>237134</v>
      </c>
      <c r="H585" s="6"/>
      <c r="I585" s="58">
        <f>SUM(H552:H584)</f>
        <v>3612.2700000000004</v>
      </c>
    </row>
    <row r="586" spans="3:9" ht="12.75">
      <c r="C586" s="12" t="s">
        <v>1604</v>
      </c>
      <c r="F586" s="6"/>
      <c r="G586" s="39">
        <f>SUM(F412:F585)</f>
        <v>20106117</v>
      </c>
      <c r="H586" s="6"/>
      <c r="I586" s="39"/>
    </row>
    <row r="587" spans="2:9" ht="12.75">
      <c r="B587" s="12" t="s">
        <v>1605</v>
      </c>
      <c r="F587" s="6"/>
      <c r="G587" s="37"/>
      <c r="H587" s="6"/>
      <c r="I587" s="37"/>
    </row>
    <row r="588" spans="1:9" ht="12.75">
      <c r="A588" s="8">
        <v>79</v>
      </c>
      <c r="B588" s="13" t="s">
        <v>1609</v>
      </c>
      <c r="C588" t="s">
        <v>1606</v>
      </c>
      <c r="F588" s="6">
        <v>30282924</v>
      </c>
      <c r="G588" s="37"/>
      <c r="H588" s="6">
        <v>259348104</v>
      </c>
      <c r="I588" s="37"/>
    </row>
    <row r="589" spans="2:9" ht="12.75">
      <c r="B589" s="13" t="s">
        <v>1610</v>
      </c>
      <c r="C589" t="s">
        <v>1607</v>
      </c>
      <c r="F589" s="6">
        <v>86450</v>
      </c>
      <c r="G589" s="37"/>
      <c r="H589" s="6">
        <v>234269</v>
      </c>
      <c r="I589" s="37"/>
    </row>
    <row r="590" spans="2:9" ht="12.75">
      <c r="B590" s="13">
        <v>2</v>
      </c>
      <c r="C590" t="s">
        <v>1608</v>
      </c>
      <c r="F590" s="6">
        <v>3784174</v>
      </c>
      <c r="G590" s="37"/>
      <c r="H590" s="6">
        <v>27731612</v>
      </c>
      <c r="I590" s="37"/>
    </row>
    <row r="591" spans="1:9" ht="12.75">
      <c r="A591" s="8">
        <v>80</v>
      </c>
      <c r="C591" t="s">
        <v>1611</v>
      </c>
      <c r="F591" s="6">
        <v>647877</v>
      </c>
      <c r="G591" s="37"/>
      <c r="H591" s="6">
        <v>1431034</v>
      </c>
      <c r="I591" s="37"/>
    </row>
    <row r="592" spans="1:9" ht="12.75">
      <c r="A592" s="8">
        <v>81</v>
      </c>
      <c r="B592" s="13" t="s">
        <v>274</v>
      </c>
      <c r="C592" t="s">
        <v>1365</v>
      </c>
      <c r="F592" s="6">
        <v>20406</v>
      </c>
      <c r="G592" s="37"/>
      <c r="H592" s="6">
        <v>25738</v>
      </c>
      <c r="I592" s="37"/>
    </row>
    <row r="593" spans="2:9" ht="12.75">
      <c r="B593" s="13" t="s">
        <v>275</v>
      </c>
      <c r="C593" t="s">
        <v>1612</v>
      </c>
      <c r="F593" s="6">
        <v>113383</v>
      </c>
      <c r="G593" s="37"/>
      <c r="H593" s="6">
        <v>129103</v>
      </c>
      <c r="I593" s="37"/>
    </row>
    <row r="594" spans="2:9" ht="12.75">
      <c r="B594" s="13" t="s">
        <v>1912</v>
      </c>
      <c r="C594" t="s">
        <v>340</v>
      </c>
      <c r="F594" s="6">
        <v>129364</v>
      </c>
      <c r="G594" s="37"/>
      <c r="H594" s="6">
        <v>164417</v>
      </c>
      <c r="I594" s="37"/>
    </row>
    <row r="595" spans="2:9" ht="12.75">
      <c r="B595" s="13" t="s">
        <v>1923</v>
      </c>
      <c r="C595" t="s">
        <v>341</v>
      </c>
      <c r="F595" s="6">
        <v>399279</v>
      </c>
      <c r="G595" s="37"/>
      <c r="H595" s="6">
        <v>160863</v>
      </c>
      <c r="I595" s="37"/>
    </row>
    <row r="596" spans="1:9" ht="12.75">
      <c r="A596" s="8">
        <v>82</v>
      </c>
      <c r="B596" s="13" t="s">
        <v>274</v>
      </c>
      <c r="C596" t="s">
        <v>342</v>
      </c>
      <c r="F596" s="6">
        <v>2934150</v>
      </c>
      <c r="G596" s="37"/>
      <c r="H596" s="6">
        <v>1726445</v>
      </c>
      <c r="I596" s="37"/>
    </row>
    <row r="597" spans="2:9" ht="12.75">
      <c r="B597" s="13" t="s">
        <v>275</v>
      </c>
      <c r="C597" t="s">
        <v>343</v>
      </c>
      <c r="F597" s="6">
        <v>17862</v>
      </c>
      <c r="G597" s="37"/>
      <c r="H597" s="6">
        <v>7455</v>
      </c>
      <c r="I597" s="37"/>
    </row>
    <row r="598" spans="2:9" ht="12.75">
      <c r="B598" s="13" t="s">
        <v>1912</v>
      </c>
      <c r="C598" s="33" t="s">
        <v>579</v>
      </c>
      <c r="F598" s="6">
        <v>115378</v>
      </c>
      <c r="G598" s="37"/>
      <c r="H598" s="6">
        <v>65925</v>
      </c>
      <c r="I598" s="37"/>
    </row>
    <row r="599" spans="1:9" ht="12.75">
      <c r="A599" s="8">
        <v>83</v>
      </c>
      <c r="B599" s="13">
        <v>1</v>
      </c>
      <c r="C599" t="s">
        <v>344</v>
      </c>
      <c r="F599" s="6">
        <v>3911</v>
      </c>
      <c r="G599" s="37"/>
      <c r="H599" s="6">
        <v>15568</v>
      </c>
      <c r="I599" s="37"/>
    </row>
    <row r="600" spans="2:9" ht="12.75">
      <c r="B600" s="13">
        <v>2</v>
      </c>
      <c r="D600" t="s">
        <v>345</v>
      </c>
      <c r="F600" s="6">
        <v>57</v>
      </c>
      <c r="G600" s="37"/>
      <c r="H600" s="6">
        <v>128</v>
      </c>
      <c r="I600" s="37"/>
    </row>
    <row r="601" spans="2:9" ht="12.75">
      <c r="B601" s="13" t="s">
        <v>332</v>
      </c>
      <c r="C601" t="s">
        <v>346</v>
      </c>
      <c r="F601" s="6">
        <v>601549</v>
      </c>
      <c r="G601" s="37"/>
      <c r="H601" s="6">
        <v>670294</v>
      </c>
      <c r="I601" s="37"/>
    </row>
    <row r="602" spans="2:9" ht="12.75">
      <c r="B602" s="13" t="s">
        <v>334</v>
      </c>
      <c r="C602" t="s">
        <v>347</v>
      </c>
      <c r="F602" s="6">
        <v>136000</v>
      </c>
      <c r="G602" s="37"/>
      <c r="H602" s="6">
        <v>457148</v>
      </c>
      <c r="I602" s="37"/>
    </row>
    <row r="603" spans="1:9" ht="12.75">
      <c r="A603" s="8">
        <v>84</v>
      </c>
      <c r="C603" t="s">
        <v>348</v>
      </c>
      <c r="F603" s="6">
        <v>2354</v>
      </c>
      <c r="G603" s="37"/>
      <c r="H603" s="6">
        <v>2879</v>
      </c>
      <c r="I603" s="37"/>
    </row>
    <row r="604" spans="1:9" ht="12.75">
      <c r="A604" s="8">
        <v>85</v>
      </c>
      <c r="B604" s="13" t="s">
        <v>274</v>
      </c>
      <c r="C604" t="s">
        <v>349</v>
      </c>
      <c r="F604" s="6">
        <v>456</v>
      </c>
      <c r="G604" s="37"/>
      <c r="H604" s="6">
        <v>494</v>
      </c>
      <c r="I604" s="37"/>
    </row>
    <row r="605" spans="2:9" ht="12.75">
      <c r="B605" s="13" t="s">
        <v>275</v>
      </c>
      <c r="C605" t="s">
        <v>580</v>
      </c>
      <c r="F605" s="6">
        <v>1124533</v>
      </c>
      <c r="G605" s="37"/>
      <c r="H605" s="6">
        <v>261995</v>
      </c>
      <c r="I605" s="37"/>
    </row>
    <row r="606" spans="2:9" ht="12.75">
      <c r="B606" s="13" t="s">
        <v>1912</v>
      </c>
      <c r="C606" t="s">
        <v>172</v>
      </c>
      <c r="F606" s="6">
        <v>28891</v>
      </c>
      <c r="G606" s="37"/>
      <c r="H606" s="6">
        <v>3537</v>
      </c>
      <c r="I606" s="37"/>
    </row>
    <row r="607" spans="1:9" ht="12.75">
      <c r="A607" s="8">
        <v>86</v>
      </c>
      <c r="B607" s="13" t="s">
        <v>274</v>
      </c>
      <c r="C607" t="s">
        <v>350</v>
      </c>
      <c r="F607" s="6">
        <v>267140</v>
      </c>
      <c r="G607" s="37"/>
      <c r="H607" s="6">
        <v>46853</v>
      </c>
      <c r="I607" s="37"/>
    </row>
    <row r="608" spans="2:9" ht="12.75">
      <c r="B608" s="13" t="s">
        <v>275</v>
      </c>
      <c r="C608" t="s">
        <v>526</v>
      </c>
      <c r="F608" s="6">
        <v>142221</v>
      </c>
      <c r="G608" s="37"/>
      <c r="H608" s="6">
        <v>24945</v>
      </c>
      <c r="I608" s="37"/>
    </row>
    <row r="609" spans="1:9" ht="12.75">
      <c r="A609" s="8">
        <v>87</v>
      </c>
      <c r="B609" s="13">
        <v>1</v>
      </c>
      <c r="C609" t="s">
        <v>351</v>
      </c>
      <c r="F609" s="6">
        <v>2160455</v>
      </c>
      <c r="G609" s="37"/>
      <c r="H609" s="6">
        <v>349848</v>
      </c>
      <c r="I609" s="37"/>
    </row>
    <row r="610" spans="2:9" ht="12.75">
      <c r="B610" s="13">
        <v>2</v>
      </c>
      <c r="C610" t="s">
        <v>352</v>
      </c>
      <c r="F610" s="6">
        <v>39871482</v>
      </c>
      <c r="G610" s="37"/>
      <c r="H610" s="6">
        <v>448626</v>
      </c>
      <c r="I610" s="37"/>
    </row>
    <row r="611" spans="2:9" ht="12.75">
      <c r="B611" s="13" t="s">
        <v>332</v>
      </c>
      <c r="C611" s="11" t="s">
        <v>173</v>
      </c>
      <c r="F611" s="6">
        <v>308440</v>
      </c>
      <c r="G611" s="37"/>
      <c r="H611" s="6">
        <v>49583</v>
      </c>
      <c r="I611" s="37"/>
    </row>
    <row r="612" spans="2:9" ht="12.75">
      <c r="B612" s="13" t="s">
        <v>334</v>
      </c>
      <c r="C612" t="s">
        <v>1953</v>
      </c>
      <c r="F612" s="6">
        <v>37775</v>
      </c>
      <c r="G612" s="37"/>
      <c r="H612" s="6">
        <v>4043</v>
      </c>
      <c r="I612" s="37"/>
    </row>
    <row r="613" spans="2:9" ht="12.75">
      <c r="B613" s="13">
        <v>4</v>
      </c>
      <c r="C613" t="s">
        <v>1954</v>
      </c>
      <c r="F613" s="6">
        <v>160374</v>
      </c>
      <c r="G613" s="37"/>
      <c r="H613" s="6">
        <v>11370</v>
      </c>
      <c r="I613" s="37"/>
    </row>
    <row r="614" spans="2:9" ht="12.75">
      <c r="B614" s="13" t="s">
        <v>1995</v>
      </c>
      <c r="C614" t="s">
        <v>1955</v>
      </c>
      <c r="F614" s="6">
        <v>402</v>
      </c>
      <c r="G614" s="37"/>
      <c r="H614" s="6">
        <v>140</v>
      </c>
      <c r="I614" s="37"/>
    </row>
    <row r="615" spans="2:9" ht="12.75">
      <c r="B615" s="13" t="s">
        <v>1996</v>
      </c>
      <c r="D615" t="s">
        <v>1956</v>
      </c>
      <c r="F615" s="6">
        <v>270344</v>
      </c>
      <c r="G615" s="37"/>
      <c r="H615" s="6">
        <v>9015</v>
      </c>
      <c r="I615" s="37"/>
    </row>
    <row r="616" spans="1:9" ht="12.75">
      <c r="A616" s="8">
        <v>88</v>
      </c>
      <c r="B616" s="13" t="s">
        <v>2014</v>
      </c>
      <c r="C616" t="s">
        <v>1957</v>
      </c>
      <c r="F616" s="6">
        <v>544455</v>
      </c>
      <c r="G616" s="37"/>
      <c r="H616" s="6">
        <v>7324</v>
      </c>
      <c r="I616" s="37"/>
    </row>
    <row r="617" spans="2:9" ht="12.75">
      <c r="B617" s="13" t="s">
        <v>2015</v>
      </c>
      <c r="C617" t="s">
        <v>1958</v>
      </c>
      <c r="F617" s="6">
        <v>461097</v>
      </c>
      <c r="G617" s="37"/>
      <c r="H617" s="6">
        <v>10612</v>
      </c>
      <c r="I617" s="37"/>
    </row>
    <row r="618" spans="2:9" ht="12.75">
      <c r="B618" s="13" t="s">
        <v>1567</v>
      </c>
      <c r="D618" t="s">
        <v>1959</v>
      </c>
      <c r="F618" s="6">
        <v>288572</v>
      </c>
      <c r="G618" s="37"/>
      <c r="H618" s="6">
        <v>8147</v>
      </c>
      <c r="I618" s="37"/>
    </row>
    <row r="619" spans="2:9" ht="12.75">
      <c r="B619" s="13" t="s">
        <v>430</v>
      </c>
      <c r="C619" t="s">
        <v>1960</v>
      </c>
      <c r="F619" s="6">
        <v>137731</v>
      </c>
      <c r="G619" s="37"/>
      <c r="H619" s="6">
        <v>1564</v>
      </c>
      <c r="I619" s="37"/>
    </row>
    <row r="620" spans="2:9" ht="12.75">
      <c r="B620" s="13" t="s">
        <v>431</v>
      </c>
      <c r="C620" t="s">
        <v>1961</v>
      </c>
      <c r="F620" s="6">
        <v>41107</v>
      </c>
      <c r="G620" s="37"/>
      <c r="H620" s="6">
        <v>787</v>
      </c>
      <c r="I620" s="37"/>
    </row>
    <row r="621" spans="2:9" ht="12.75">
      <c r="B621" s="13">
        <v>3</v>
      </c>
      <c r="C621" t="s">
        <v>1962</v>
      </c>
      <c r="F621" s="6">
        <v>7361</v>
      </c>
      <c r="G621" s="37"/>
      <c r="H621" s="6">
        <v>212</v>
      </c>
      <c r="I621" s="37"/>
    </row>
    <row r="622" spans="2:9" ht="12.75">
      <c r="B622" s="13" t="s">
        <v>829</v>
      </c>
      <c r="C622" t="s">
        <v>1963</v>
      </c>
      <c r="F622" s="6">
        <v>43875</v>
      </c>
      <c r="G622" s="37"/>
      <c r="H622" s="6">
        <v>1438</v>
      </c>
      <c r="I622" s="37"/>
    </row>
    <row r="623" spans="2:9" ht="12.75">
      <c r="B623" s="13" t="s">
        <v>830</v>
      </c>
      <c r="D623" t="s">
        <v>1964</v>
      </c>
      <c r="F623" s="6">
        <v>7601</v>
      </c>
      <c r="G623" s="37"/>
      <c r="H623" s="6">
        <v>221</v>
      </c>
      <c r="I623" s="37"/>
    </row>
    <row r="624" spans="2:9" ht="12.75">
      <c r="B624" s="13" t="s">
        <v>1234</v>
      </c>
      <c r="C624" t="s">
        <v>1965</v>
      </c>
      <c r="F624" s="6">
        <v>958276</v>
      </c>
      <c r="G624" s="37"/>
      <c r="H624" s="6">
        <v>8219</v>
      </c>
      <c r="I624" s="37"/>
    </row>
    <row r="625" spans="3:9" ht="12.75">
      <c r="C625" s="1" t="s">
        <v>369</v>
      </c>
      <c r="F625" s="6"/>
      <c r="G625" s="37">
        <f>SUM(F616:F624)</f>
        <v>2490075</v>
      </c>
      <c r="H625" s="6"/>
      <c r="I625" s="37">
        <f>SUM(H616:H624)</f>
        <v>38524</v>
      </c>
    </row>
    <row r="626" spans="3:9" ht="12.75">
      <c r="C626" s="12" t="s">
        <v>370</v>
      </c>
      <c r="F626" s="6"/>
      <c r="G626" s="39">
        <f>SUM(F588:F625)</f>
        <v>86137706</v>
      </c>
      <c r="H626" s="76"/>
      <c r="I626" s="58">
        <f>SUM(H588:H625)</f>
        <v>293419955</v>
      </c>
    </row>
    <row r="627" spans="2:9" ht="12.75">
      <c r="B627" s="12" t="s">
        <v>371</v>
      </c>
      <c r="F627" s="6"/>
      <c r="G627" s="37"/>
      <c r="H627" s="6"/>
      <c r="I627" s="37"/>
    </row>
    <row r="628" spans="1:9" ht="12.75">
      <c r="A628" s="8">
        <v>89</v>
      </c>
      <c r="B628" s="13" t="s">
        <v>274</v>
      </c>
      <c r="C628" t="s">
        <v>372</v>
      </c>
      <c r="F628" s="6">
        <v>463063</v>
      </c>
      <c r="G628" s="37"/>
      <c r="H628" s="6">
        <v>3087008</v>
      </c>
      <c r="I628" s="37"/>
    </row>
    <row r="629" spans="2:9" ht="12.75">
      <c r="B629" s="13" t="s">
        <v>275</v>
      </c>
      <c r="C629" t="s">
        <v>373</v>
      </c>
      <c r="F629" s="6">
        <v>1031843</v>
      </c>
      <c r="G629" s="37"/>
      <c r="H629" s="6">
        <v>964510</v>
      </c>
      <c r="I629" s="37"/>
    </row>
    <row r="630" spans="1:9" ht="12.75">
      <c r="A630" s="8">
        <v>90</v>
      </c>
      <c r="C630" t="s">
        <v>374</v>
      </c>
      <c r="F630" s="6">
        <v>9671</v>
      </c>
      <c r="G630" s="37"/>
      <c r="H630" s="6">
        <v>7951</v>
      </c>
      <c r="I630" s="37"/>
    </row>
    <row r="631" spans="1:9" ht="12.75">
      <c r="A631" s="8">
        <v>91</v>
      </c>
      <c r="B631" s="13">
        <v>1</v>
      </c>
      <c r="C631" t="s">
        <v>375</v>
      </c>
      <c r="F631" s="6">
        <v>1065543</v>
      </c>
      <c r="G631" s="37"/>
      <c r="H631" s="6">
        <v>1303855</v>
      </c>
      <c r="I631" s="37"/>
    </row>
    <row r="632" spans="2:9" ht="12.75">
      <c r="B632" s="13">
        <v>2</v>
      </c>
      <c r="D632" t="s">
        <v>376</v>
      </c>
      <c r="F632" s="6">
        <v>231471</v>
      </c>
      <c r="G632" s="37"/>
      <c r="H632" s="6">
        <v>220441</v>
      </c>
      <c r="I632" s="37"/>
    </row>
    <row r="633" spans="1:9" ht="12.75">
      <c r="A633" s="53"/>
      <c r="B633" s="59"/>
      <c r="C633" s="27"/>
      <c r="D633" s="27"/>
      <c r="E633" s="27"/>
      <c r="F633" s="67"/>
      <c r="G633" s="40"/>
      <c r="H633" s="67"/>
      <c r="I633" s="37"/>
    </row>
    <row r="634" spans="1:9" ht="12.75">
      <c r="A634" s="53"/>
      <c r="B634" s="59"/>
      <c r="C634" s="27"/>
      <c r="D634" s="27"/>
      <c r="E634" s="27"/>
      <c r="F634" s="67"/>
      <c r="G634" s="40"/>
      <c r="H634" s="67"/>
      <c r="I634" s="37"/>
    </row>
    <row r="635" spans="1:9" ht="12.75">
      <c r="A635" s="53"/>
      <c r="B635" s="59"/>
      <c r="C635" s="27"/>
      <c r="D635" s="27"/>
      <c r="E635" s="27"/>
      <c r="F635" s="67"/>
      <c r="G635" s="40"/>
      <c r="H635" s="67"/>
      <c r="I635" s="37"/>
    </row>
    <row r="636" spans="1:9" ht="12.75">
      <c r="A636" s="8">
        <v>92</v>
      </c>
      <c r="B636" s="13">
        <v>1</v>
      </c>
      <c r="C636" t="s">
        <v>377</v>
      </c>
      <c r="F636" s="6">
        <v>52818</v>
      </c>
      <c r="G636" s="37"/>
      <c r="H636" s="6">
        <v>22305</v>
      </c>
      <c r="I636" s="37"/>
    </row>
    <row r="637" spans="2:9" ht="12.75">
      <c r="B637" s="13">
        <v>2</v>
      </c>
      <c r="D637" t="s">
        <v>378</v>
      </c>
      <c r="F637" s="6">
        <v>242947</v>
      </c>
      <c r="G637" s="37"/>
      <c r="H637" s="6">
        <v>53979</v>
      </c>
      <c r="I637" s="37"/>
    </row>
    <row r="638" spans="1:9" ht="12.75">
      <c r="A638" s="8">
        <v>93</v>
      </c>
      <c r="B638" s="13">
        <v>1</v>
      </c>
      <c r="C638" t="s">
        <v>379</v>
      </c>
      <c r="F638" s="6">
        <v>93051</v>
      </c>
      <c r="G638" s="37"/>
      <c r="H638" s="6">
        <v>205271</v>
      </c>
      <c r="I638" s="37"/>
    </row>
    <row r="639" spans="2:9" ht="12.75">
      <c r="B639" s="13">
        <v>2</v>
      </c>
      <c r="C639" t="s">
        <v>380</v>
      </c>
      <c r="F639" s="6">
        <v>47232</v>
      </c>
      <c r="G639" s="37"/>
      <c r="H639" s="6">
        <v>12328</v>
      </c>
      <c r="I639" s="37"/>
    </row>
    <row r="640" spans="2:9" ht="12.75">
      <c r="B640" s="13">
        <v>3</v>
      </c>
      <c r="C640" t="s">
        <v>381</v>
      </c>
      <c r="F640" s="6">
        <v>8602</v>
      </c>
      <c r="G640" s="37"/>
      <c r="H640" s="6">
        <v>3391</v>
      </c>
      <c r="I640" s="37"/>
    </row>
    <row r="641" spans="1:9" ht="12.75">
      <c r="A641" s="8">
        <v>94</v>
      </c>
      <c r="B641" s="13">
        <v>1</v>
      </c>
      <c r="C641" t="s">
        <v>382</v>
      </c>
      <c r="F641" s="6">
        <v>2800</v>
      </c>
      <c r="G641" s="37"/>
      <c r="H641" s="6">
        <v>22244</v>
      </c>
      <c r="I641" s="37"/>
    </row>
    <row r="642" spans="2:9" ht="12.75">
      <c r="B642" s="13">
        <v>2</v>
      </c>
      <c r="D642" t="s">
        <v>383</v>
      </c>
      <c r="F642" s="6">
        <v>69948</v>
      </c>
      <c r="G642" s="37"/>
      <c r="H642" s="6">
        <v>79559</v>
      </c>
      <c r="I642" s="37"/>
    </row>
    <row r="643" spans="2:9" ht="12.75">
      <c r="B643" s="13">
        <v>3</v>
      </c>
      <c r="D643" t="s">
        <v>384</v>
      </c>
      <c r="F643" s="6">
        <v>85939</v>
      </c>
      <c r="G643" s="37"/>
      <c r="H643" s="6">
        <v>133769</v>
      </c>
      <c r="I643" s="37"/>
    </row>
    <row r="644" spans="1:9" ht="12.75">
      <c r="A644" s="8">
        <v>95</v>
      </c>
      <c r="B644" s="13">
        <v>1</v>
      </c>
      <c r="C644" t="s">
        <v>1366</v>
      </c>
      <c r="F644" s="6">
        <v>595030</v>
      </c>
      <c r="G644" s="37"/>
      <c r="H644" s="6">
        <v>148757</v>
      </c>
      <c r="I644" s="37"/>
    </row>
    <row r="645" spans="2:9" ht="12.75">
      <c r="B645" s="13">
        <v>2</v>
      </c>
      <c r="D645" t="s">
        <v>385</v>
      </c>
      <c r="F645" s="6">
        <v>26687</v>
      </c>
      <c r="G645" s="37"/>
      <c r="H645" s="6">
        <v>5929</v>
      </c>
      <c r="I645" s="37"/>
    </row>
    <row r="646" spans="1:9" ht="12.75">
      <c r="A646" s="8">
        <v>96</v>
      </c>
      <c r="B646" s="13">
        <v>1</v>
      </c>
      <c r="C646" s="33" t="s">
        <v>581</v>
      </c>
      <c r="F646" s="6">
        <v>354145</v>
      </c>
      <c r="G646" s="37"/>
      <c r="H646" s="6">
        <v>956106</v>
      </c>
      <c r="I646" s="37"/>
    </row>
    <row r="647" spans="2:9" ht="12.75">
      <c r="B647" s="13">
        <v>2</v>
      </c>
      <c r="D647" t="s">
        <v>386</v>
      </c>
      <c r="F647" s="6">
        <v>27241</v>
      </c>
      <c r="G647" s="37"/>
      <c r="H647" s="6">
        <v>14826</v>
      </c>
      <c r="I647" s="37"/>
    </row>
    <row r="648" spans="2:9" ht="12.75">
      <c r="B648" s="13" t="s">
        <v>332</v>
      </c>
      <c r="C648" s="33" t="s">
        <v>582</v>
      </c>
      <c r="F648" s="6">
        <v>4384</v>
      </c>
      <c r="G648" s="37"/>
      <c r="H648" s="6">
        <v>4547</v>
      </c>
      <c r="I648" s="37"/>
    </row>
    <row r="649" spans="2:9" ht="12.75">
      <c r="B649" s="13" t="s">
        <v>334</v>
      </c>
      <c r="D649" t="s">
        <v>387</v>
      </c>
      <c r="F649" s="6">
        <v>9892</v>
      </c>
      <c r="G649" s="37"/>
      <c r="H649" s="6">
        <v>2478</v>
      </c>
      <c r="I649" s="37"/>
    </row>
    <row r="650" spans="1:9" ht="12.75">
      <c r="A650" s="8">
        <v>97</v>
      </c>
      <c r="C650" s="11" t="s">
        <v>171</v>
      </c>
      <c r="F650" s="6">
        <v>9667</v>
      </c>
      <c r="G650" s="37"/>
      <c r="H650" s="6">
        <v>35358</v>
      </c>
      <c r="I650" s="37"/>
    </row>
    <row r="651" spans="1:9" ht="12.75">
      <c r="A651" s="8">
        <v>98</v>
      </c>
      <c r="B651" s="13" t="s">
        <v>1558</v>
      </c>
      <c r="C651" t="s">
        <v>388</v>
      </c>
      <c r="F651" s="6">
        <v>226590</v>
      </c>
      <c r="G651" s="37"/>
      <c r="H651" s="6">
        <v>52100</v>
      </c>
      <c r="I651" s="37"/>
    </row>
    <row r="652" spans="2:9" ht="12.75">
      <c r="B652" s="13" t="s">
        <v>1567</v>
      </c>
      <c r="C652" t="s">
        <v>389</v>
      </c>
      <c r="F652" s="6">
        <v>203475</v>
      </c>
      <c r="G652" s="37"/>
      <c r="H652" s="6">
        <v>45213</v>
      </c>
      <c r="I652" s="37"/>
    </row>
    <row r="653" spans="2:9" ht="12.75">
      <c r="B653" s="13">
        <v>2</v>
      </c>
      <c r="D653" t="s">
        <v>390</v>
      </c>
      <c r="F653" s="6">
        <v>9255</v>
      </c>
      <c r="G653" s="37"/>
      <c r="H653" s="6">
        <v>3468</v>
      </c>
      <c r="I653" s="37"/>
    </row>
    <row r="654" spans="1:9" ht="12.75">
      <c r="A654" s="8">
        <v>99</v>
      </c>
      <c r="C654" t="s">
        <v>1731</v>
      </c>
      <c r="F654" s="6">
        <v>101126</v>
      </c>
      <c r="G654" s="37"/>
      <c r="H654" s="6">
        <v>22606</v>
      </c>
      <c r="I654" s="37"/>
    </row>
    <row r="655" spans="1:9" ht="12.75">
      <c r="A655" s="8">
        <v>100</v>
      </c>
      <c r="B655" s="13" t="s">
        <v>1558</v>
      </c>
      <c r="C655" s="15" t="s">
        <v>583</v>
      </c>
      <c r="F655" s="6">
        <v>14141</v>
      </c>
      <c r="G655" s="37"/>
      <c r="H655" s="6">
        <v>1730</v>
      </c>
      <c r="I655" s="37"/>
    </row>
    <row r="656" spans="2:9" ht="12.75">
      <c r="B656" s="13" t="s">
        <v>1567</v>
      </c>
      <c r="C656" t="s">
        <v>10</v>
      </c>
      <c r="F656" s="6">
        <v>106469</v>
      </c>
      <c r="G656" s="37"/>
      <c r="H656" s="6">
        <v>13308</v>
      </c>
      <c r="I656" s="37"/>
    </row>
    <row r="657" spans="2:9" ht="12.75">
      <c r="B657" s="13">
        <v>2</v>
      </c>
      <c r="D657" t="s">
        <v>11</v>
      </c>
      <c r="F657" s="6">
        <v>40625</v>
      </c>
      <c r="G657" s="37"/>
      <c r="H657" s="6">
        <v>2138</v>
      </c>
      <c r="I657" s="37"/>
    </row>
    <row r="658" spans="1:9" ht="12.75">
      <c r="A658" s="8">
        <v>101</v>
      </c>
      <c r="B658" s="13">
        <v>1</v>
      </c>
      <c r="C658" t="s">
        <v>12</v>
      </c>
      <c r="F658" s="6">
        <v>1610</v>
      </c>
      <c r="G658" s="37"/>
      <c r="H658" s="6">
        <v>1788</v>
      </c>
      <c r="I658" s="37"/>
    </row>
    <row r="659" spans="2:9" ht="12.75">
      <c r="B659" s="13" t="s">
        <v>430</v>
      </c>
      <c r="D659" t="s">
        <v>13</v>
      </c>
      <c r="F659" s="6">
        <v>1230</v>
      </c>
      <c r="G659" s="37"/>
      <c r="H659" s="6">
        <v>1227</v>
      </c>
      <c r="I659" s="37"/>
    </row>
    <row r="660" spans="2:9" ht="12.75">
      <c r="B660" s="13" t="s">
        <v>431</v>
      </c>
      <c r="C660" t="s">
        <v>14</v>
      </c>
      <c r="F660" s="6">
        <v>6459</v>
      </c>
      <c r="G660" s="37"/>
      <c r="H660" s="6">
        <v>5593</v>
      </c>
      <c r="I660" s="37"/>
    </row>
    <row r="661" spans="1:9" ht="12.75">
      <c r="A661" s="8">
        <v>102</v>
      </c>
      <c r="B661" s="13" t="s">
        <v>274</v>
      </c>
      <c r="C661" t="s">
        <v>15</v>
      </c>
      <c r="F661" s="6">
        <v>22946</v>
      </c>
      <c r="G661" s="37"/>
      <c r="H661" s="6">
        <v>5136</v>
      </c>
      <c r="I661" s="37"/>
    </row>
    <row r="662" spans="2:9" ht="12.75">
      <c r="B662" s="13" t="s">
        <v>275</v>
      </c>
      <c r="C662" t="s">
        <v>16</v>
      </c>
      <c r="F662" s="6">
        <v>28854</v>
      </c>
      <c r="G662" s="37"/>
      <c r="H662" s="6">
        <v>5885</v>
      </c>
      <c r="I662" s="37"/>
    </row>
    <row r="663" spans="1:9" ht="12.75">
      <c r="A663" s="8">
        <v>103</v>
      </c>
      <c r="B663" s="13">
        <v>1</v>
      </c>
      <c r="C663" t="s">
        <v>17</v>
      </c>
      <c r="F663" s="6">
        <v>2530848</v>
      </c>
      <c r="G663" s="37"/>
      <c r="H663" s="6">
        <v>1745559</v>
      </c>
      <c r="I663" s="37"/>
    </row>
    <row r="664" spans="2:9" ht="12.75">
      <c r="B664" s="13">
        <v>2</v>
      </c>
      <c r="D664" t="s">
        <v>18</v>
      </c>
      <c r="F664" s="6">
        <v>18762</v>
      </c>
      <c r="G664" s="37"/>
      <c r="H664" s="6">
        <v>9931</v>
      </c>
      <c r="I664" s="37"/>
    </row>
    <row r="665" spans="1:9" ht="12.75">
      <c r="A665" s="53"/>
      <c r="B665" s="59"/>
      <c r="C665" s="27"/>
      <c r="D665" s="27"/>
      <c r="E665" s="27"/>
      <c r="F665" s="67"/>
      <c r="G665" s="40"/>
      <c r="H665" s="67"/>
      <c r="I665" s="37"/>
    </row>
    <row r="666" spans="1:9" ht="12.75">
      <c r="A666" s="8">
        <v>104</v>
      </c>
      <c r="B666" s="13" t="s">
        <v>1558</v>
      </c>
      <c r="C666" t="s">
        <v>19</v>
      </c>
      <c r="F666" s="6">
        <v>216198</v>
      </c>
      <c r="G666" s="37"/>
      <c r="H666" s="6">
        <v>182107</v>
      </c>
      <c r="I666" s="37"/>
    </row>
    <row r="667" spans="2:9" ht="12.75">
      <c r="B667" s="13" t="s">
        <v>1567</v>
      </c>
      <c r="C667" t="s">
        <v>20</v>
      </c>
      <c r="F667" s="6">
        <v>60666</v>
      </c>
      <c r="G667" s="37"/>
      <c r="H667" s="6">
        <v>57176</v>
      </c>
      <c r="I667" s="37"/>
    </row>
    <row r="668" spans="2:9" ht="12.75">
      <c r="B668" s="13">
        <v>2</v>
      </c>
      <c r="C668" t="s">
        <v>21</v>
      </c>
      <c r="F668" s="6">
        <v>35601</v>
      </c>
      <c r="G668" s="37"/>
      <c r="H668" s="6">
        <v>10012</v>
      </c>
      <c r="I668" s="37"/>
    </row>
    <row r="669" spans="1:9" ht="12.75">
      <c r="A669" s="8">
        <v>105</v>
      </c>
      <c r="B669" s="13" t="s">
        <v>1558</v>
      </c>
      <c r="C669" t="s">
        <v>22</v>
      </c>
      <c r="F669" s="6">
        <v>58466</v>
      </c>
      <c r="G669" s="37"/>
      <c r="H669" s="6">
        <v>90737</v>
      </c>
      <c r="I669" s="37"/>
    </row>
    <row r="670" spans="2:9" ht="12.75">
      <c r="B670" s="13" t="s">
        <v>1567</v>
      </c>
      <c r="C670" t="s">
        <v>23</v>
      </c>
      <c r="F670" s="6">
        <v>25769</v>
      </c>
      <c r="G670" s="37"/>
      <c r="H670" s="6">
        <v>8480</v>
      </c>
      <c r="I670" s="37"/>
    </row>
    <row r="671" spans="2:9" ht="12.75">
      <c r="B671" s="13">
        <v>2</v>
      </c>
      <c r="C671" t="s">
        <v>688</v>
      </c>
      <c r="F671" s="6">
        <v>11802</v>
      </c>
      <c r="G671" s="37"/>
      <c r="H671" s="6">
        <v>11800</v>
      </c>
      <c r="I671" s="37"/>
    </row>
    <row r="672" spans="2:9" ht="12.75">
      <c r="B672" s="13" t="s">
        <v>34</v>
      </c>
      <c r="C672" t="s">
        <v>24</v>
      </c>
      <c r="F672" s="6">
        <v>45009</v>
      </c>
      <c r="G672" s="37"/>
      <c r="H672" s="6">
        <v>28133</v>
      </c>
      <c r="I672" s="37"/>
    </row>
    <row r="673" spans="2:9" ht="12.75">
      <c r="B673" s="13" t="s">
        <v>35</v>
      </c>
      <c r="C673" t="s">
        <v>26</v>
      </c>
      <c r="F673" s="6">
        <v>4701</v>
      </c>
      <c r="G673" s="37"/>
      <c r="H673" s="6">
        <v>1182</v>
      </c>
      <c r="I673" s="37"/>
    </row>
    <row r="674" spans="2:9" ht="12.75">
      <c r="B674" s="13" t="s">
        <v>36</v>
      </c>
      <c r="C674" t="s">
        <v>25</v>
      </c>
      <c r="F674" s="6">
        <v>17306</v>
      </c>
      <c r="G674" s="37"/>
      <c r="H674" s="6">
        <v>2820</v>
      </c>
      <c r="I674" s="37"/>
    </row>
    <row r="675" spans="2:9" ht="12.75">
      <c r="B675" s="13" t="s">
        <v>37</v>
      </c>
      <c r="C675" t="s">
        <v>27</v>
      </c>
      <c r="F675" s="6">
        <v>5948</v>
      </c>
      <c r="G675" s="37"/>
      <c r="H675" s="6">
        <v>259</v>
      </c>
      <c r="I675" s="37"/>
    </row>
    <row r="676" spans="2:9" ht="12.75">
      <c r="B676" s="13">
        <v>4</v>
      </c>
      <c r="C676" t="s">
        <v>28</v>
      </c>
      <c r="F676" s="6">
        <v>50522</v>
      </c>
      <c r="G676" s="37"/>
      <c r="H676" s="6">
        <v>100499</v>
      </c>
      <c r="I676" s="37"/>
    </row>
    <row r="677" spans="2:9" ht="12.75">
      <c r="B677" s="13" t="s">
        <v>1995</v>
      </c>
      <c r="D677" t="s">
        <v>29</v>
      </c>
      <c r="F677" s="6">
        <v>291842</v>
      </c>
      <c r="G677" s="37"/>
      <c r="H677" s="6">
        <v>118315</v>
      </c>
      <c r="I677" s="37"/>
    </row>
    <row r="678" spans="2:9" ht="12.75">
      <c r="B678" s="13" t="s">
        <v>1996</v>
      </c>
      <c r="C678" t="s">
        <v>30</v>
      </c>
      <c r="F678" s="6">
        <v>38545</v>
      </c>
      <c r="G678" s="37"/>
      <c r="H678" s="6">
        <v>19238</v>
      </c>
      <c r="I678" s="37"/>
    </row>
    <row r="679" spans="1:9" ht="12.75">
      <c r="A679" s="8">
        <v>106</v>
      </c>
      <c r="C679" t="s">
        <v>31</v>
      </c>
      <c r="F679" s="83">
        <v>0</v>
      </c>
      <c r="G679" s="38"/>
      <c r="H679" s="83">
        <v>0</v>
      </c>
      <c r="I679" s="37"/>
    </row>
    <row r="680" spans="1:9" ht="12.75">
      <c r="A680" s="8">
        <v>107</v>
      </c>
      <c r="C680" t="s">
        <v>32</v>
      </c>
      <c r="F680" s="6">
        <v>18368</v>
      </c>
      <c r="G680" s="37"/>
      <c r="H680" s="6">
        <v>21610</v>
      </c>
      <c r="I680" s="37"/>
    </row>
    <row r="681" spans="1:9" ht="12.75">
      <c r="A681" s="8">
        <v>108</v>
      </c>
      <c r="B681" s="13" t="s">
        <v>1558</v>
      </c>
      <c r="C681" t="s">
        <v>33</v>
      </c>
      <c r="F681" s="6">
        <v>102221</v>
      </c>
      <c r="G681" s="37"/>
      <c r="H681" s="6">
        <v>146023</v>
      </c>
      <c r="I681" s="37"/>
    </row>
    <row r="682" spans="2:9" ht="12.75">
      <c r="B682" s="13" t="s">
        <v>1567</v>
      </c>
      <c r="D682" t="s">
        <v>38</v>
      </c>
      <c r="F682" s="6">
        <v>679</v>
      </c>
      <c r="G682" s="37"/>
      <c r="H682" s="6">
        <v>306</v>
      </c>
      <c r="I682" s="37"/>
    </row>
    <row r="683" spans="2:9" ht="12.75">
      <c r="B683" s="13">
        <v>2</v>
      </c>
      <c r="C683" t="s">
        <v>39</v>
      </c>
      <c r="F683" s="6">
        <v>43222</v>
      </c>
      <c r="G683" s="37"/>
      <c r="H683" s="6">
        <v>21592</v>
      </c>
      <c r="I683" s="37"/>
    </row>
    <row r="684" spans="2:9" ht="12.75">
      <c r="B684" s="13" t="s">
        <v>332</v>
      </c>
      <c r="C684" t="s">
        <v>40</v>
      </c>
      <c r="F684" s="6">
        <v>8587</v>
      </c>
      <c r="G684" s="37"/>
      <c r="H684" s="6">
        <v>3295</v>
      </c>
      <c r="I684" s="37"/>
    </row>
    <row r="685" spans="2:9" ht="12.75">
      <c r="B685" s="13" t="s">
        <v>334</v>
      </c>
      <c r="D685" t="s">
        <v>41</v>
      </c>
      <c r="F685" s="6">
        <v>3879</v>
      </c>
      <c r="G685" s="37"/>
      <c r="H685" s="6">
        <v>7719</v>
      </c>
      <c r="I685" s="37"/>
    </row>
    <row r="686" spans="2:9" ht="12.75">
      <c r="B686" s="13">
        <v>4</v>
      </c>
      <c r="D686" t="s">
        <v>42</v>
      </c>
      <c r="E686" s="183" t="s">
        <v>1703</v>
      </c>
      <c r="F686" s="6">
        <v>12281</v>
      </c>
      <c r="G686" s="37"/>
      <c r="H686" s="6">
        <v>1881</v>
      </c>
      <c r="I686" s="37"/>
    </row>
    <row r="687" spans="2:9" ht="12.75">
      <c r="B687" s="13">
        <v>5</v>
      </c>
      <c r="D687" t="s">
        <v>43</v>
      </c>
      <c r="E687" s="183"/>
      <c r="F687" s="6">
        <v>146433</v>
      </c>
      <c r="G687" s="37"/>
      <c r="H687" s="6">
        <v>9834</v>
      </c>
      <c r="I687" s="37"/>
    </row>
    <row r="688" spans="2:9" ht="12.75">
      <c r="B688" s="13" t="s">
        <v>2000</v>
      </c>
      <c r="D688" t="s">
        <v>44</v>
      </c>
      <c r="E688" s="183"/>
      <c r="F688" s="6">
        <v>7261</v>
      </c>
      <c r="G688" s="37"/>
      <c r="H688" s="6">
        <v>425</v>
      </c>
      <c r="I688" s="37"/>
    </row>
    <row r="689" spans="2:9" ht="12.75">
      <c r="B689" s="13" t="s">
        <v>2001</v>
      </c>
      <c r="D689" t="s">
        <v>45</v>
      </c>
      <c r="E689" s="183"/>
      <c r="F689" s="6">
        <v>23160</v>
      </c>
      <c r="G689" s="37"/>
      <c r="H689" s="6">
        <v>799</v>
      </c>
      <c r="I689" s="37"/>
    </row>
    <row r="690" spans="2:9" ht="12.75">
      <c r="B690" s="13" t="s">
        <v>2004</v>
      </c>
      <c r="D690" t="s">
        <v>46</v>
      </c>
      <c r="E690" s="183"/>
      <c r="F690" s="6">
        <v>287784</v>
      </c>
      <c r="G690" s="37"/>
      <c r="H690" s="6">
        <v>12731</v>
      </c>
      <c r="I690" s="37"/>
    </row>
    <row r="691" spans="2:9" ht="12.75">
      <c r="B691" s="13" t="s">
        <v>1702</v>
      </c>
      <c r="D691" t="s">
        <v>47</v>
      </c>
      <c r="E691" s="183"/>
      <c r="F691" s="6">
        <v>33638</v>
      </c>
      <c r="G691" s="37"/>
      <c r="H691" s="6">
        <v>1349</v>
      </c>
      <c r="I691" s="37"/>
    </row>
    <row r="692" spans="2:9" ht="12.75">
      <c r="B692" s="13">
        <v>7</v>
      </c>
      <c r="D692" t="s">
        <v>48</v>
      </c>
      <c r="E692" s="183"/>
      <c r="F692" s="6">
        <v>202749</v>
      </c>
      <c r="G692" s="37"/>
      <c r="H692" s="6">
        <v>7248</v>
      </c>
      <c r="I692" s="37"/>
    </row>
    <row r="693" spans="2:9" ht="12.75">
      <c r="B693" s="13">
        <v>8</v>
      </c>
      <c r="D693" t="s">
        <v>49</v>
      </c>
      <c r="E693" s="183"/>
      <c r="F693" s="6">
        <v>9606</v>
      </c>
      <c r="G693" s="37"/>
      <c r="H693" s="6">
        <v>198</v>
      </c>
      <c r="I693" s="37"/>
    </row>
    <row r="694" spans="1:9" ht="12.75">
      <c r="A694" s="8">
        <v>109</v>
      </c>
      <c r="B694" s="13">
        <v>1</v>
      </c>
      <c r="C694" t="s">
        <v>1704</v>
      </c>
      <c r="F694" s="6">
        <v>3129</v>
      </c>
      <c r="G694" s="37"/>
      <c r="H694" s="6">
        <v>7392</v>
      </c>
      <c r="I694" s="37"/>
    </row>
    <row r="695" spans="2:9" ht="12.75">
      <c r="B695" s="13" t="s">
        <v>430</v>
      </c>
      <c r="D695" t="s">
        <v>1705</v>
      </c>
      <c r="F695" s="6">
        <v>127352</v>
      </c>
      <c r="G695" s="37"/>
      <c r="H695" s="6">
        <v>44068</v>
      </c>
      <c r="I695" s="37"/>
    </row>
    <row r="696" spans="2:9" ht="12.75">
      <c r="B696" s="13" t="s">
        <v>431</v>
      </c>
      <c r="D696" t="s">
        <v>1706</v>
      </c>
      <c r="F696" s="6">
        <v>90723</v>
      </c>
      <c r="G696" s="37"/>
      <c r="H696" s="6">
        <v>21585</v>
      </c>
      <c r="I696" s="37"/>
    </row>
    <row r="697" spans="1:9" ht="12.75">
      <c r="A697" s="8">
        <v>110</v>
      </c>
      <c r="B697" s="13" t="s">
        <v>274</v>
      </c>
      <c r="C697" t="s">
        <v>689</v>
      </c>
      <c r="F697" s="6">
        <v>63175</v>
      </c>
      <c r="G697" s="37"/>
      <c r="H697" s="6">
        <v>106</v>
      </c>
      <c r="I697" s="37"/>
    </row>
    <row r="698" spans="2:9" ht="12.75">
      <c r="B698" s="13" t="s">
        <v>275</v>
      </c>
      <c r="C698" t="s">
        <v>1707</v>
      </c>
      <c r="F698" s="6">
        <v>134972</v>
      </c>
      <c r="G698" s="37"/>
      <c r="H698" s="6">
        <v>652</v>
      </c>
      <c r="I698" s="37"/>
    </row>
    <row r="699" spans="1:10" ht="12.75">
      <c r="A699" s="8">
        <v>111</v>
      </c>
      <c r="B699" s="13">
        <v>1</v>
      </c>
      <c r="C699" t="s">
        <v>1708</v>
      </c>
      <c r="F699" s="6">
        <v>4985</v>
      </c>
      <c r="G699" s="37"/>
      <c r="H699" s="6">
        <v>577</v>
      </c>
      <c r="I699" s="38"/>
      <c r="J699" s="102"/>
    </row>
    <row r="700" spans="2:9" ht="12.75">
      <c r="B700" s="13">
        <v>2</v>
      </c>
      <c r="C700" t="s">
        <v>1709</v>
      </c>
      <c r="F700" s="6">
        <v>10288</v>
      </c>
      <c r="G700" s="37"/>
      <c r="H700" s="6">
        <v>791</v>
      </c>
      <c r="I700" s="37"/>
    </row>
    <row r="701" spans="1:9" ht="12.75">
      <c r="A701" s="8">
        <v>112</v>
      </c>
      <c r="B701" s="13" t="s">
        <v>1558</v>
      </c>
      <c r="C701" t="s">
        <v>1710</v>
      </c>
      <c r="F701" s="6">
        <v>83932</v>
      </c>
      <c r="G701" s="37"/>
      <c r="H701" s="6">
        <v>3354</v>
      </c>
      <c r="I701" s="37"/>
    </row>
    <row r="702" spans="1:9" ht="12.75">
      <c r="A702" s="55"/>
      <c r="B702" s="60" t="s">
        <v>2015</v>
      </c>
      <c r="C702" s="51" t="s">
        <v>1254</v>
      </c>
      <c r="D702" s="51"/>
      <c r="E702" s="51"/>
      <c r="F702" s="68"/>
      <c r="G702" s="52"/>
      <c r="H702" s="68"/>
      <c r="I702" s="37"/>
    </row>
    <row r="703" spans="2:9" ht="12.75">
      <c r="B703" s="13" t="s">
        <v>1567</v>
      </c>
      <c r="C703" t="s">
        <v>1711</v>
      </c>
      <c r="F703" s="6">
        <v>5444</v>
      </c>
      <c r="G703" s="37"/>
      <c r="H703" s="6">
        <v>463</v>
      </c>
      <c r="I703" s="37"/>
    </row>
    <row r="704" spans="2:9" ht="12.75">
      <c r="B704" s="13" t="s">
        <v>2039</v>
      </c>
      <c r="C704" t="s">
        <v>1712</v>
      </c>
      <c r="F704" s="6">
        <v>2154</v>
      </c>
      <c r="G704" s="37"/>
      <c r="H704" s="6">
        <v>183</v>
      </c>
      <c r="I704" s="37"/>
    </row>
    <row r="705" spans="2:9" ht="12.75">
      <c r="B705" s="13" t="s">
        <v>2040</v>
      </c>
      <c r="C705" t="s">
        <v>1713</v>
      </c>
      <c r="F705" s="6">
        <v>2483</v>
      </c>
      <c r="G705" s="37"/>
      <c r="H705" s="6">
        <v>104</v>
      </c>
      <c r="I705" s="37"/>
    </row>
    <row r="706" spans="2:9" ht="12.75">
      <c r="B706" s="13" t="s">
        <v>2041</v>
      </c>
      <c r="C706" t="s">
        <v>1714</v>
      </c>
      <c r="F706" s="6">
        <v>12126</v>
      </c>
      <c r="G706" s="37"/>
      <c r="H706" s="6">
        <v>2754</v>
      </c>
      <c r="I706" s="37"/>
    </row>
    <row r="707" spans="2:9" ht="12.75">
      <c r="B707" s="13" t="s">
        <v>803</v>
      </c>
      <c r="C707" t="s">
        <v>1715</v>
      </c>
      <c r="F707" s="6">
        <v>10840</v>
      </c>
      <c r="G707" s="37"/>
      <c r="H707" s="6">
        <v>702</v>
      </c>
      <c r="I707" s="37"/>
    </row>
    <row r="708" spans="2:9" ht="12.75">
      <c r="B708" s="13" t="s">
        <v>805</v>
      </c>
      <c r="C708" t="s">
        <v>1716</v>
      </c>
      <c r="F708" s="6">
        <v>768383</v>
      </c>
      <c r="G708" s="37"/>
      <c r="H708" s="6">
        <v>143832</v>
      </c>
      <c r="I708" s="37"/>
    </row>
    <row r="709" spans="2:9" ht="12.75">
      <c r="B709" s="13" t="s">
        <v>1528</v>
      </c>
      <c r="C709" t="s">
        <v>776</v>
      </c>
      <c r="F709" s="6">
        <v>470486</v>
      </c>
      <c r="G709" s="37"/>
      <c r="H709" s="6">
        <v>57455</v>
      </c>
      <c r="I709" s="37"/>
    </row>
    <row r="710" spans="2:9" ht="12.75">
      <c r="B710" s="13" t="s">
        <v>1529</v>
      </c>
      <c r="C710" t="s">
        <v>1717</v>
      </c>
      <c r="F710" s="6">
        <v>154389</v>
      </c>
      <c r="G710" s="37"/>
      <c r="H710" s="6">
        <v>19160</v>
      </c>
      <c r="I710" s="37"/>
    </row>
    <row r="711" spans="2:9" ht="12.75">
      <c r="B711" s="13" t="s">
        <v>1598</v>
      </c>
      <c r="C711" t="s">
        <v>1718</v>
      </c>
      <c r="F711" s="6">
        <v>29818</v>
      </c>
      <c r="G711" s="37"/>
      <c r="H711" s="6">
        <v>3069</v>
      </c>
      <c r="I711" s="37"/>
    </row>
    <row r="712" spans="2:9" ht="12.75">
      <c r="B712" s="13" t="s">
        <v>1723</v>
      </c>
      <c r="C712" t="s">
        <v>1719</v>
      </c>
      <c r="F712" s="6">
        <v>38901</v>
      </c>
      <c r="G712" s="37"/>
      <c r="H712" s="6">
        <v>5456</v>
      </c>
      <c r="I712" s="37"/>
    </row>
    <row r="713" spans="2:9" ht="12.75">
      <c r="B713" s="13" t="s">
        <v>1724</v>
      </c>
      <c r="C713" t="s">
        <v>1720</v>
      </c>
      <c r="F713" s="6">
        <v>2484</v>
      </c>
      <c r="G713" s="37"/>
      <c r="H713" s="6">
        <v>193</v>
      </c>
      <c r="I713" s="37"/>
    </row>
    <row r="714" spans="2:9" ht="12.75">
      <c r="B714" s="13" t="s">
        <v>1725</v>
      </c>
      <c r="C714" t="s">
        <v>1721</v>
      </c>
      <c r="F714" s="6">
        <v>5496</v>
      </c>
      <c r="G714" s="37"/>
      <c r="H714" s="6">
        <v>1304</v>
      </c>
      <c r="I714" s="37"/>
    </row>
    <row r="715" spans="2:9" ht="12.75">
      <c r="B715" s="13" t="s">
        <v>1726</v>
      </c>
      <c r="C715" t="s">
        <v>1722</v>
      </c>
      <c r="F715" s="6">
        <v>23757</v>
      </c>
      <c r="G715" s="37"/>
      <c r="H715" s="6">
        <v>2606</v>
      </c>
      <c r="I715" s="37"/>
    </row>
    <row r="716" spans="2:9" ht="12.75">
      <c r="B716" s="13" t="s">
        <v>1379</v>
      </c>
      <c r="C716" t="s">
        <v>1727</v>
      </c>
      <c r="F716" s="6">
        <v>2663</v>
      </c>
      <c r="G716" s="37"/>
      <c r="H716" s="6">
        <v>592</v>
      </c>
      <c r="I716" s="37"/>
    </row>
    <row r="717" spans="2:9" ht="12.75">
      <c r="B717" s="13" t="s">
        <v>1375</v>
      </c>
      <c r="C717" t="s">
        <v>1728</v>
      </c>
      <c r="F717" s="6">
        <v>32585</v>
      </c>
      <c r="G717" s="37"/>
      <c r="H717" s="6">
        <v>3533</v>
      </c>
      <c r="I717" s="37"/>
    </row>
    <row r="718" spans="2:9" ht="12.75">
      <c r="B718" s="13" t="s">
        <v>1376</v>
      </c>
      <c r="C718" t="s">
        <v>1729</v>
      </c>
      <c r="F718" s="6">
        <v>20211</v>
      </c>
      <c r="G718" s="37"/>
      <c r="H718" s="6">
        <v>2300</v>
      </c>
      <c r="I718" s="37"/>
    </row>
    <row r="719" spans="2:9" ht="12.75">
      <c r="B719" s="13" t="s">
        <v>1377</v>
      </c>
      <c r="C719" t="s">
        <v>1730</v>
      </c>
      <c r="F719" s="6">
        <v>134197</v>
      </c>
      <c r="G719" s="37"/>
      <c r="H719" s="6">
        <v>22362</v>
      </c>
      <c r="I719" s="37"/>
    </row>
    <row r="720" spans="2:9" ht="12.75">
      <c r="B720" s="13" t="s">
        <v>1378</v>
      </c>
      <c r="C720" t="s">
        <v>1367</v>
      </c>
      <c r="F720" s="6">
        <v>26961</v>
      </c>
      <c r="G720" s="37"/>
      <c r="H720" s="6">
        <v>3022</v>
      </c>
      <c r="I720" s="37"/>
    </row>
    <row r="721" spans="3:9" ht="12.75">
      <c r="C721" t="s">
        <v>1368</v>
      </c>
      <c r="F721" s="6"/>
      <c r="G721" s="37"/>
      <c r="H721" s="6"/>
      <c r="I721" s="37"/>
    </row>
    <row r="722" spans="2:9" ht="12.75">
      <c r="B722" s="13" t="s">
        <v>430</v>
      </c>
      <c r="D722" t="s">
        <v>1369</v>
      </c>
      <c r="F722" s="6">
        <v>223250</v>
      </c>
      <c r="G722" s="37"/>
      <c r="H722" s="6">
        <v>4288</v>
      </c>
      <c r="I722" s="37"/>
    </row>
    <row r="723" spans="2:9" ht="12.75">
      <c r="B723" s="13" t="s">
        <v>431</v>
      </c>
      <c r="D723" t="s">
        <v>1370</v>
      </c>
      <c r="F723" s="6">
        <v>44728</v>
      </c>
      <c r="G723" s="37"/>
      <c r="H723" s="6">
        <v>907</v>
      </c>
      <c r="I723" s="37"/>
    </row>
    <row r="724" spans="2:9" ht="12.75">
      <c r="B724" s="13" t="s">
        <v>791</v>
      </c>
      <c r="D724" t="s">
        <v>1371</v>
      </c>
      <c r="F724" s="6">
        <v>106279</v>
      </c>
      <c r="G724" s="37"/>
      <c r="H724" s="6">
        <v>183</v>
      </c>
      <c r="I724" s="37"/>
    </row>
    <row r="725" spans="2:9" ht="12.75">
      <c r="B725" s="13">
        <v>3</v>
      </c>
      <c r="C725" t="s">
        <v>1372</v>
      </c>
      <c r="F725" s="6">
        <v>59853</v>
      </c>
      <c r="G725" s="37"/>
      <c r="H725" s="6">
        <v>852</v>
      </c>
      <c r="I725" s="37"/>
    </row>
    <row r="726" spans="2:9" ht="12.75">
      <c r="B726" s="13" t="s">
        <v>829</v>
      </c>
      <c r="C726" t="s">
        <v>1373</v>
      </c>
      <c r="F726" s="6">
        <v>105590</v>
      </c>
      <c r="G726" s="37"/>
      <c r="H726" s="6">
        <v>5513</v>
      </c>
      <c r="I726" s="37"/>
    </row>
    <row r="727" spans="2:9" ht="12.75">
      <c r="B727" s="13" t="s">
        <v>830</v>
      </c>
      <c r="C727" t="s">
        <v>1374</v>
      </c>
      <c r="F727" s="6">
        <v>167142</v>
      </c>
      <c r="G727" s="37"/>
      <c r="H727" s="6">
        <v>3541</v>
      </c>
      <c r="I727" s="37"/>
    </row>
    <row r="728" spans="2:9" ht="12.75">
      <c r="B728" s="13" t="s">
        <v>678</v>
      </c>
      <c r="C728" t="s">
        <v>1380</v>
      </c>
      <c r="F728" s="6">
        <v>61633</v>
      </c>
      <c r="G728" s="37"/>
      <c r="H728" s="6">
        <v>3394</v>
      </c>
      <c r="I728" s="37"/>
    </row>
    <row r="729" spans="2:9" ht="12.75">
      <c r="B729" s="13" t="s">
        <v>1995</v>
      </c>
      <c r="C729" t="s">
        <v>1381</v>
      </c>
      <c r="F729" s="6">
        <v>34779</v>
      </c>
      <c r="G729" s="37"/>
      <c r="H729" s="6">
        <v>2799</v>
      </c>
      <c r="I729" s="37"/>
    </row>
    <row r="730" spans="2:9" ht="12.75">
      <c r="B730" s="13" t="s">
        <v>211</v>
      </c>
      <c r="C730" t="s">
        <v>1382</v>
      </c>
      <c r="F730" s="6">
        <v>119729</v>
      </c>
      <c r="G730" s="37"/>
      <c r="H730" s="6">
        <v>2825</v>
      </c>
      <c r="I730" s="37"/>
    </row>
    <row r="731" spans="2:9" ht="12.75">
      <c r="B731" s="13" t="s">
        <v>212</v>
      </c>
      <c r="C731" t="s">
        <v>1383</v>
      </c>
      <c r="F731" s="6">
        <v>57314</v>
      </c>
      <c r="G731" s="37"/>
      <c r="H731" s="6">
        <v>2831</v>
      </c>
      <c r="I731" s="37"/>
    </row>
    <row r="732" spans="2:9" ht="12.75">
      <c r="B732" s="13" t="s">
        <v>1</v>
      </c>
      <c r="C732" t="s">
        <v>1384</v>
      </c>
      <c r="F732" s="6">
        <v>59398</v>
      </c>
      <c r="G732" s="37"/>
      <c r="H732" s="6">
        <v>2075</v>
      </c>
      <c r="I732" s="37"/>
    </row>
    <row r="733" spans="2:9" ht="12.75">
      <c r="B733" s="13" t="s">
        <v>2</v>
      </c>
      <c r="C733" t="s">
        <v>1385</v>
      </c>
      <c r="F733" s="6">
        <v>82685</v>
      </c>
      <c r="G733" s="37"/>
      <c r="H733" s="6">
        <v>1334</v>
      </c>
      <c r="I733" s="37"/>
    </row>
    <row r="734" spans="2:9" ht="12.75">
      <c r="B734" s="13" t="s">
        <v>2000</v>
      </c>
      <c r="C734" t="s">
        <v>1386</v>
      </c>
      <c r="F734" s="6">
        <v>341067</v>
      </c>
      <c r="G734" s="37"/>
      <c r="H734" s="6">
        <v>31766</v>
      </c>
      <c r="I734" s="37"/>
    </row>
    <row r="735" spans="2:9" ht="12.75">
      <c r="B735" s="13" t="s">
        <v>2001</v>
      </c>
      <c r="C735" t="s">
        <v>690</v>
      </c>
      <c r="F735" s="6">
        <v>292155</v>
      </c>
      <c r="G735" s="37"/>
      <c r="H735" s="6">
        <v>31262</v>
      </c>
      <c r="I735" s="37"/>
    </row>
    <row r="736" spans="2:9" ht="12.75">
      <c r="B736" s="13" t="s">
        <v>3</v>
      </c>
      <c r="C736" t="s">
        <v>1387</v>
      </c>
      <c r="F736" s="6">
        <v>217780</v>
      </c>
      <c r="G736" s="37"/>
      <c r="H736" s="6">
        <v>28098</v>
      </c>
      <c r="I736" s="37"/>
    </row>
    <row r="737" spans="2:9" ht="12.75">
      <c r="B737" s="13" t="s">
        <v>4</v>
      </c>
      <c r="C737" t="s">
        <v>1388</v>
      </c>
      <c r="F737" s="6">
        <v>49045</v>
      </c>
      <c r="G737" s="37"/>
      <c r="H737" s="6">
        <v>4284</v>
      </c>
      <c r="I737" s="37"/>
    </row>
    <row r="738" spans="2:9" ht="12.75">
      <c r="B738" s="13" t="s">
        <v>5</v>
      </c>
      <c r="C738" t="s">
        <v>1389</v>
      </c>
      <c r="F738" s="6">
        <v>440837</v>
      </c>
      <c r="G738" s="37"/>
      <c r="H738" s="6">
        <v>57255</v>
      </c>
      <c r="I738" s="37"/>
    </row>
    <row r="739" spans="2:9" ht="12.75">
      <c r="B739" s="13" t="s">
        <v>6</v>
      </c>
      <c r="C739" t="s">
        <v>1390</v>
      </c>
      <c r="F739" s="6">
        <v>249473</v>
      </c>
      <c r="G739" s="37"/>
      <c r="H739" s="6">
        <v>27564</v>
      </c>
      <c r="I739" s="37"/>
    </row>
    <row r="740" spans="2:9" ht="12.75">
      <c r="B740" s="13" t="s">
        <v>1648</v>
      </c>
      <c r="C740" t="s">
        <v>0</v>
      </c>
      <c r="F740" s="6">
        <v>375431</v>
      </c>
      <c r="G740" s="37"/>
      <c r="H740" s="6">
        <v>35696</v>
      </c>
      <c r="I740" s="37"/>
    </row>
    <row r="741" spans="3:9" ht="12.75">
      <c r="C741" t="s">
        <v>7</v>
      </c>
      <c r="F741" s="6"/>
      <c r="G741" s="37"/>
      <c r="H741" s="6"/>
      <c r="I741" s="37"/>
    </row>
    <row r="742" spans="2:9" ht="12.75">
      <c r="B742" s="13" t="s">
        <v>1649</v>
      </c>
      <c r="D742" t="s">
        <v>2187</v>
      </c>
      <c r="F742" s="6">
        <v>12640</v>
      </c>
      <c r="G742" s="37"/>
      <c r="H742" s="6">
        <v>658</v>
      </c>
      <c r="I742" s="37"/>
    </row>
    <row r="743" spans="2:9" ht="12.75">
      <c r="B743" s="13" t="s">
        <v>873</v>
      </c>
      <c r="D743" t="s">
        <v>8</v>
      </c>
      <c r="F743" s="6">
        <v>9564</v>
      </c>
      <c r="G743" s="37"/>
      <c r="H743" s="6">
        <v>255</v>
      </c>
      <c r="I743" s="37"/>
    </row>
    <row r="744" spans="2:9" ht="12.75">
      <c r="B744" s="13" t="s">
        <v>874</v>
      </c>
      <c r="D744" t="s">
        <v>869</v>
      </c>
      <c r="F744" s="6">
        <v>199617</v>
      </c>
      <c r="G744" s="37"/>
      <c r="H744" s="6">
        <v>6423</v>
      </c>
      <c r="I744" s="37"/>
    </row>
    <row r="745" spans="2:9" ht="12.75">
      <c r="B745" s="13" t="s">
        <v>875</v>
      </c>
      <c r="D745" t="s">
        <v>2186</v>
      </c>
      <c r="F745" s="6">
        <v>4432</v>
      </c>
      <c r="G745" s="37"/>
      <c r="H745" s="6">
        <v>24</v>
      </c>
      <c r="I745" s="37"/>
    </row>
    <row r="746" spans="2:9" ht="12.75">
      <c r="B746" s="13" t="s">
        <v>876</v>
      </c>
      <c r="D746" t="s">
        <v>870</v>
      </c>
      <c r="F746" s="6">
        <v>426</v>
      </c>
      <c r="G746" s="37"/>
      <c r="H746" s="6">
        <v>6</v>
      </c>
      <c r="I746" s="37"/>
    </row>
    <row r="747" spans="1:16" ht="12.75">
      <c r="A747" s="55"/>
      <c r="B747" s="60" t="s">
        <v>877</v>
      </c>
      <c r="C747" s="50" t="s">
        <v>777</v>
      </c>
      <c r="D747" s="50"/>
      <c r="E747" s="50"/>
      <c r="F747" s="68"/>
      <c r="G747" s="52"/>
      <c r="H747" s="68"/>
      <c r="I747" s="37"/>
      <c r="J747" s="142"/>
      <c r="K747"/>
      <c r="L747" s="4"/>
      <c r="M747"/>
      <c r="N747"/>
      <c r="O747"/>
      <c r="P747"/>
    </row>
    <row r="748" spans="2:9" ht="12.75">
      <c r="B748" s="13" t="s">
        <v>877</v>
      </c>
      <c r="C748" t="s">
        <v>871</v>
      </c>
      <c r="F748" s="6">
        <v>5031184</v>
      </c>
      <c r="G748" s="37"/>
      <c r="H748" s="6">
        <v>423225</v>
      </c>
      <c r="I748" s="37"/>
    </row>
    <row r="749" spans="2:9" ht="12.75">
      <c r="B749" s="13" t="s">
        <v>878</v>
      </c>
      <c r="C749" t="s">
        <v>872</v>
      </c>
      <c r="F749" s="6">
        <v>3001</v>
      </c>
      <c r="G749" s="37"/>
      <c r="H749" s="6">
        <v>240</v>
      </c>
      <c r="I749" s="37"/>
    </row>
    <row r="750" spans="1:16" ht="12.75">
      <c r="A750" s="55"/>
      <c r="B750" s="60" t="s">
        <v>1187</v>
      </c>
      <c r="C750" s="51" t="s">
        <v>1997</v>
      </c>
      <c r="D750" s="51"/>
      <c r="E750" s="51"/>
      <c r="F750" s="68"/>
      <c r="G750" s="52"/>
      <c r="H750" s="68"/>
      <c r="I750" s="37"/>
      <c r="J750" s="142"/>
      <c r="K750"/>
      <c r="L750" s="4"/>
      <c r="M750"/>
      <c r="N750"/>
      <c r="O750"/>
      <c r="P750"/>
    </row>
    <row r="751" spans="1:16" ht="12.75">
      <c r="A751" s="55"/>
      <c r="B751" s="60" t="s">
        <v>1533</v>
      </c>
      <c r="C751" s="51" t="s">
        <v>1534</v>
      </c>
      <c r="D751" s="51"/>
      <c r="E751" s="51"/>
      <c r="F751" s="68"/>
      <c r="G751" s="52"/>
      <c r="H751" s="68"/>
      <c r="I751" s="37"/>
      <c r="J751" s="142"/>
      <c r="K751"/>
      <c r="L751" s="4"/>
      <c r="M751"/>
      <c r="N751"/>
      <c r="O751"/>
      <c r="P751"/>
    </row>
    <row r="752" spans="2:9" ht="12.75">
      <c r="B752" s="13" t="s">
        <v>883</v>
      </c>
      <c r="C752" t="s">
        <v>879</v>
      </c>
      <c r="F752" s="6">
        <v>147150</v>
      </c>
      <c r="G752" s="37"/>
      <c r="H752" s="6">
        <v>7593</v>
      </c>
      <c r="I752" s="37"/>
    </row>
    <row r="753" spans="2:9" ht="12.75">
      <c r="B753" s="13" t="s">
        <v>1234</v>
      </c>
      <c r="C753" t="s">
        <v>880</v>
      </c>
      <c r="F753" s="83">
        <v>0</v>
      </c>
      <c r="G753" s="38"/>
      <c r="H753" s="83">
        <v>0</v>
      </c>
      <c r="I753" s="37"/>
    </row>
    <row r="754" spans="2:9" ht="12.75">
      <c r="B754" s="13" t="s">
        <v>1137</v>
      </c>
      <c r="C754" t="s">
        <v>881</v>
      </c>
      <c r="F754" s="6">
        <v>48425</v>
      </c>
      <c r="G754" s="37"/>
      <c r="H754" s="6">
        <v>22298</v>
      </c>
      <c r="I754" s="37"/>
    </row>
    <row r="755" spans="3:9" ht="12.75">
      <c r="C755" s="1" t="s">
        <v>882</v>
      </c>
      <c r="F755" s="6"/>
      <c r="G755" s="37">
        <f>SUM(F628:F754)</f>
        <v>20313148</v>
      </c>
      <c r="H755" s="6"/>
      <c r="I755" s="37">
        <f>SUM(H628:H754)</f>
        <v>11120866</v>
      </c>
    </row>
    <row r="756" spans="1:9" ht="12.75">
      <c r="A756" s="8">
        <v>113</v>
      </c>
      <c r="B756" s="13">
        <v>1</v>
      </c>
      <c r="C756" t="s">
        <v>2188</v>
      </c>
      <c r="F756" s="6">
        <v>1181640</v>
      </c>
      <c r="G756" s="37"/>
      <c r="H756" s="6">
        <v>16285</v>
      </c>
      <c r="I756" s="37"/>
    </row>
    <row r="757" spans="2:9" ht="12.75">
      <c r="B757" s="13">
        <v>2</v>
      </c>
      <c r="C757" t="s">
        <v>884</v>
      </c>
      <c r="F757" s="6">
        <v>6028</v>
      </c>
      <c r="G757" s="37"/>
      <c r="H757" s="6">
        <v>13</v>
      </c>
      <c r="I757" s="37"/>
    </row>
    <row r="758" spans="1:9" ht="12.75">
      <c r="A758" s="8">
        <v>114</v>
      </c>
      <c r="C758" t="s">
        <v>885</v>
      </c>
      <c r="F758" s="6">
        <v>73192</v>
      </c>
      <c r="G758" s="37"/>
      <c r="H758" s="6">
        <v>2601</v>
      </c>
      <c r="I758" s="37"/>
    </row>
    <row r="759" spans="1:9" ht="12.75">
      <c r="A759" s="8">
        <v>115</v>
      </c>
      <c r="B759" s="13" t="s">
        <v>274</v>
      </c>
      <c r="C759" t="s">
        <v>886</v>
      </c>
      <c r="F759" s="6">
        <v>5953</v>
      </c>
      <c r="G759" s="37"/>
      <c r="H759" s="6">
        <v>136</v>
      </c>
      <c r="I759" s="37"/>
    </row>
    <row r="760" spans="2:9" ht="12.75">
      <c r="B760" s="13" t="s">
        <v>275</v>
      </c>
      <c r="C760" t="s">
        <v>887</v>
      </c>
      <c r="F760" s="6">
        <v>26044</v>
      </c>
      <c r="G760" s="37"/>
      <c r="H760" s="6">
        <v>828</v>
      </c>
      <c r="I760" s="37"/>
    </row>
    <row r="761" spans="2:9" ht="12.75">
      <c r="B761" s="13" t="s">
        <v>1912</v>
      </c>
      <c r="C761" t="s">
        <v>888</v>
      </c>
      <c r="F761" s="6">
        <v>104498</v>
      </c>
      <c r="G761" s="37"/>
      <c r="H761" s="6">
        <v>1972</v>
      </c>
      <c r="I761" s="37"/>
    </row>
    <row r="762" spans="1:9" ht="12.75">
      <c r="A762" s="8">
        <v>116</v>
      </c>
      <c r="C762" t="s">
        <v>889</v>
      </c>
      <c r="F762" s="6">
        <v>173247</v>
      </c>
      <c r="G762" s="37"/>
      <c r="H762" s="6">
        <v>733</v>
      </c>
      <c r="I762" s="37"/>
    </row>
    <row r="763" spans="3:9" ht="12.75">
      <c r="C763" s="1" t="s">
        <v>890</v>
      </c>
      <c r="F763" s="6"/>
      <c r="G763" s="37">
        <f>SUM(F756:F762)+G755</f>
        <v>21883750</v>
      </c>
      <c r="H763" s="6"/>
      <c r="I763" s="37">
        <f>SUM(H756:H762)+I755</f>
        <v>11143434</v>
      </c>
    </row>
    <row r="764" spans="1:9" ht="12.75">
      <c r="A764" s="8">
        <v>117</v>
      </c>
      <c r="B764" s="13" t="s">
        <v>1558</v>
      </c>
      <c r="C764" t="s">
        <v>891</v>
      </c>
      <c r="F764" s="6">
        <v>3047665</v>
      </c>
      <c r="G764" s="37"/>
      <c r="H764" s="6">
        <v>305266</v>
      </c>
      <c r="I764" s="37"/>
    </row>
    <row r="765" spans="2:9" ht="12.75">
      <c r="B765" s="13" t="s">
        <v>1567</v>
      </c>
      <c r="C765" t="s">
        <v>892</v>
      </c>
      <c r="F765" s="6">
        <v>532286</v>
      </c>
      <c r="G765" s="37"/>
      <c r="H765" s="6">
        <v>41154</v>
      </c>
      <c r="I765" s="37"/>
    </row>
    <row r="766" spans="2:9" ht="12.75">
      <c r="B766" s="13" t="s">
        <v>2039</v>
      </c>
      <c r="D766" t="s">
        <v>714</v>
      </c>
      <c r="F766" s="6">
        <v>10000</v>
      </c>
      <c r="G766" s="37"/>
      <c r="H766" s="6">
        <v>527</v>
      </c>
      <c r="I766" s="37"/>
    </row>
    <row r="767" spans="2:9" ht="12.75">
      <c r="B767" s="13" t="s">
        <v>2040</v>
      </c>
      <c r="D767" t="s">
        <v>893</v>
      </c>
      <c r="F767" s="6">
        <v>14933</v>
      </c>
      <c r="G767" s="37"/>
      <c r="H767" s="6">
        <v>4963</v>
      </c>
      <c r="I767" s="37"/>
    </row>
    <row r="768" spans="2:9" ht="12.75">
      <c r="B768" s="13" t="s">
        <v>2041</v>
      </c>
      <c r="D768" t="s">
        <v>894</v>
      </c>
      <c r="F768" s="6">
        <v>749068</v>
      </c>
      <c r="G768" s="37"/>
      <c r="H768" s="6">
        <v>226126</v>
      </c>
      <c r="I768" s="37"/>
    </row>
    <row r="769" spans="2:9" ht="12.75">
      <c r="B769" s="13" t="s">
        <v>803</v>
      </c>
      <c r="C769" t="s">
        <v>2205</v>
      </c>
      <c r="F769" s="6">
        <v>374427</v>
      </c>
      <c r="G769" s="37"/>
      <c r="H769" s="6">
        <v>79612</v>
      </c>
      <c r="I769" s="37"/>
    </row>
    <row r="770" spans="2:9" ht="12.75">
      <c r="B770" s="13" t="s">
        <v>805</v>
      </c>
      <c r="C770" t="s">
        <v>2206</v>
      </c>
      <c r="F770" s="6">
        <v>22589</v>
      </c>
      <c r="G770" s="37"/>
      <c r="H770" s="6">
        <v>3877</v>
      </c>
      <c r="I770" s="37"/>
    </row>
    <row r="771" spans="2:9" ht="12.75">
      <c r="B771" s="13" t="s">
        <v>430</v>
      </c>
      <c r="C771" t="s">
        <v>2207</v>
      </c>
      <c r="F771" s="6">
        <v>35037</v>
      </c>
      <c r="G771" s="37"/>
      <c r="H771" s="6">
        <v>6539</v>
      </c>
      <c r="I771" s="37"/>
    </row>
    <row r="772" spans="2:9" ht="12.75">
      <c r="B772" s="13" t="s">
        <v>431</v>
      </c>
      <c r="D772" t="s">
        <v>2208</v>
      </c>
      <c r="F772" s="6">
        <v>37127</v>
      </c>
      <c r="G772" s="37"/>
      <c r="H772" s="6">
        <v>2592</v>
      </c>
      <c r="I772" s="37"/>
    </row>
    <row r="773" spans="2:9" ht="12.75">
      <c r="B773" s="13" t="s">
        <v>332</v>
      </c>
      <c r="D773" t="s">
        <v>2209</v>
      </c>
      <c r="F773" s="6">
        <v>518438</v>
      </c>
      <c r="G773" s="37"/>
      <c r="H773" s="6">
        <v>80878</v>
      </c>
      <c r="I773" s="37"/>
    </row>
    <row r="774" spans="2:9" ht="12.75">
      <c r="B774" s="13" t="s">
        <v>334</v>
      </c>
      <c r="D774" t="s">
        <v>1505</v>
      </c>
      <c r="F774" s="6">
        <v>1134751</v>
      </c>
      <c r="G774" s="37"/>
      <c r="H774" s="6">
        <v>223023</v>
      </c>
      <c r="I774" s="37"/>
    </row>
    <row r="775" spans="1:9" ht="12.75">
      <c r="A775" s="53"/>
      <c r="B775" s="59"/>
      <c r="C775" s="27"/>
      <c r="D775" s="27"/>
      <c r="E775" s="27"/>
      <c r="F775" s="67"/>
      <c r="G775" s="40"/>
      <c r="H775" s="67"/>
      <c r="I775" s="37"/>
    </row>
    <row r="776" spans="1:9" ht="12.75">
      <c r="A776" s="53"/>
      <c r="B776" s="59"/>
      <c r="C776" s="27"/>
      <c r="D776" s="27"/>
      <c r="E776" s="27"/>
      <c r="F776" s="67"/>
      <c r="G776" s="40"/>
      <c r="H776" s="67"/>
      <c r="I776" s="37"/>
    </row>
    <row r="777" spans="2:9" ht="12.75">
      <c r="B777" s="13">
        <v>5</v>
      </c>
      <c r="C777" t="s">
        <v>2210</v>
      </c>
      <c r="F777" s="6">
        <v>132</v>
      </c>
      <c r="G777" s="37"/>
      <c r="H777" s="6">
        <v>26</v>
      </c>
      <c r="I777" s="37"/>
    </row>
    <row r="778" spans="3:9" ht="12.75">
      <c r="C778" s="1" t="s">
        <v>2211</v>
      </c>
      <c r="F778" s="6"/>
      <c r="G778" s="38">
        <f>SUM(F764:F777)</f>
        <v>6476453</v>
      </c>
      <c r="H778" s="6"/>
      <c r="I778" s="38">
        <f>SUM(H764:H777)</f>
        <v>974583</v>
      </c>
    </row>
    <row r="779" spans="1:9" ht="12.75">
      <c r="A779" s="8">
        <v>118</v>
      </c>
      <c r="B779" s="13" t="s">
        <v>274</v>
      </c>
      <c r="C779" t="s">
        <v>2212</v>
      </c>
      <c r="F779" s="6">
        <v>10837</v>
      </c>
      <c r="G779" s="37"/>
      <c r="H779" s="6">
        <v>736</v>
      </c>
      <c r="I779" s="37"/>
    </row>
    <row r="780" spans="2:9" ht="12.75">
      <c r="B780" s="13" t="s">
        <v>275</v>
      </c>
      <c r="C780" t="s">
        <v>2213</v>
      </c>
      <c r="F780" s="6">
        <v>9578</v>
      </c>
      <c r="G780" s="37"/>
      <c r="H780" s="6">
        <v>783</v>
      </c>
      <c r="I780" s="37"/>
    </row>
    <row r="781" spans="1:9" ht="12.75">
      <c r="A781" s="8">
        <v>119</v>
      </c>
      <c r="B781" s="13">
        <v>1</v>
      </c>
      <c r="C781" t="s">
        <v>2214</v>
      </c>
      <c r="F781" s="6">
        <v>808195</v>
      </c>
      <c r="G781" s="37"/>
      <c r="H781" s="6">
        <v>14820</v>
      </c>
      <c r="I781" s="37"/>
    </row>
    <row r="782" spans="2:9" ht="12.75">
      <c r="B782" s="13" t="s">
        <v>430</v>
      </c>
      <c r="C782" t="s">
        <v>2200</v>
      </c>
      <c r="F782" s="6">
        <v>1322773</v>
      </c>
      <c r="G782" s="37"/>
      <c r="H782" s="6">
        <v>9486</v>
      </c>
      <c r="I782" s="37"/>
    </row>
    <row r="783" spans="2:9" ht="12.75">
      <c r="B783" s="13" t="s">
        <v>431</v>
      </c>
      <c r="C783" t="s">
        <v>2201</v>
      </c>
      <c r="F783" s="6">
        <v>131962</v>
      </c>
      <c r="G783" s="37"/>
      <c r="H783" s="6">
        <v>1811</v>
      </c>
      <c r="I783" s="37"/>
    </row>
    <row r="784" spans="2:9" ht="12.75">
      <c r="B784" s="13" t="s">
        <v>791</v>
      </c>
      <c r="C784" t="s">
        <v>2202</v>
      </c>
      <c r="F784" s="6">
        <v>10716</v>
      </c>
      <c r="G784" s="37"/>
      <c r="H784" s="6">
        <v>229</v>
      </c>
      <c r="I784" s="37"/>
    </row>
    <row r="785" spans="2:9" ht="12.75">
      <c r="B785" s="13" t="s">
        <v>332</v>
      </c>
      <c r="C785" t="s">
        <v>2203</v>
      </c>
      <c r="F785" s="6">
        <v>3702</v>
      </c>
      <c r="G785" s="37"/>
      <c r="H785" s="6">
        <v>2</v>
      </c>
      <c r="I785" s="37"/>
    </row>
    <row r="786" spans="2:9" ht="12.75">
      <c r="B786" s="13" t="s">
        <v>334</v>
      </c>
      <c r="C786" t="s">
        <v>2204</v>
      </c>
      <c r="F786" s="6">
        <v>491161</v>
      </c>
      <c r="G786" s="37"/>
      <c r="H786" s="6">
        <v>7215</v>
      </c>
      <c r="I786" s="37"/>
    </row>
    <row r="787" spans="1:9" ht="12.75">
      <c r="A787" s="8">
        <v>120</v>
      </c>
      <c r="B787" s="13">
        <v>1</v>
      </c>
      <c r="C787" t="s">
        <v>2221</v>
      </c>
      <c r="F787" s="6">
        <v>289647</v>
      </c>
      <c r="G787" s="37"/>
      <c r="H787" s="6">
        <v>8498</v>
      </c>
      <c r="I787" s="37"/>
    </row>
    <row r="788" spans="3:9" ht="12.75">
      <c r="C788" s="1" t="s">
        <v>2222</v>
      </c>
      <c r="F788" s="6"/>
      <c r="G788" s="37">
        <f>SUM(F779:F787)</f>
        <v>3078571</v>
      </c>
      <c r="H788" s="6"/>
      <c r="I788" s="37">
        <f>SUM(H779:H787)</f>
        <v>43580</v>
      </c>
    </row>
    <row r="789" spans="2:9" ht="12.75">
      <c r="B789" s="13">
        <v>2</v>
      </c>
      <c r="C789" t="s">
        <v>2223</v>
      </c>
      <c r="F789" s="6">
        <v>174518</v>
      </c>
      <c r="G789" s="37"/>
      <c r="H789" s="6">
        <v>34300</v>
      </c>
      <c r="I789" s="37"/>
    </row>
    <row r="790" spans="1:9" ht="12.75">
      <c r="A790" s="8">
        <v>121</v>
      </c>
      <c r="B790" s="13" t="s">
        <v>274</v>
      </c>
      <c r="C790" t="s">
        <v>2226</v>
      </c>
      <c r="F790" s="6">
        <v>148848</v>
      </c>
      <c r="G790" s="37"/>
      <c r="H790" s="6">
        <v>2143</v>
      </c>
      <c r="I790" s="37"/>
    </row>
    <row r="791" spans="2:9" ht="12.75">
      <c r="B791" s="13" t="s">
        <v>275</v>
      </c>
      <c r="D791" t="s">
        <v>2227</v>
      </c>
      <c r="F791" s="6">
        <v>13367</v>
      </c>
      <c r="G791" s="37"/>
      <c r="H791" s="6">
        <v>387</v>
      </c>
      <c r="I791" s="37"/>
    </row>
    <row r="792" spans="2:9" ht="12.75">
      <c r="B792" s="13" t="s">
        <v>1912</v>
      </c>
      <c r="D792" t="s">
        <v>2228</v>
      </c>
      <c r="F792" s="6">
        <v>24819</v>
      </c>
      <c r="G792" s="37"/>
      <c r="H792" s="6">
        <v>628</v>
      </c>
      <c r="I792" s="37"/>
    </row>
    <row r="793" spans="1:9" ht="12.75">
      <c r="A793" s="8">
        <v>122</v>
      </c>
      <c r="C793" t="s">
        <v>2229</v>
      </c>
      <c r="F793" s="6">
        <v>1815</v>
      </c>
      <c r="G793" s="37"/>
      <c r="H793" s="6">
        <v>125</v>
      </c>
      <c r="I793" s="37"/>
    </row>
    <row r="794" spans="1:9" ht="12.75">
      <c r="A794" s="8">
        <v>123</v>
      </c>
      <c r="C794" t="s">
        <v>2230</v>
      </c>
      <c r="F794" s="6">
        <v>5146</v>
      </c>
      <c r="G794" s="37"/>
      <c r="H794" s="6">
        <v>198</v>
      </c>
      <c r="I794" s="37"/>
    </row>
    <row r="795" spans="1:9" ht="12.75">
      <c r="A795" s="8">
        <v>124</v>
      </c>
      <c r="B795" s="13" t="s">
        <v>1558</v>
      </c>
      <c r="C795" t="s">
        <v>2231</v>
      </c>
      <c r="F795" s="6">
        <v>491967</v>
      </c>
      <c r="G795" s="37"/>
      <c r="H795" s="6">
        <v>846618</v>
      </c>
      <c r="I795" s="37"/>
    </row>
    <row r="796" spans="2:9" ht="12.75">
      <c r="B796" s="13" t="s">
        <v>1567</v>
      </c>
      <c r="C796" t="s">
        <v>2232</v>
      </c>
      <c r="F796" s="6">
        <v>120254</v>
      </c>
      <c r="G796" s="37"/>
      <c r="H796" s="6">
        <v>88601</v>
      </c>
      <c r="I796" s="37"/>
    </row>
    <row r="797" spans="2:9" ht="12.75">
      <c r="B797" s="13" t="s">
        <v>2039</v>
      </c>
      <c r="C797" t="s">
        <v>2233</v>
      </c>
      <c r="F797" s="6">
        <v>1134917</v>
      </c>
      <c r="G797" s="37"/>
      <c r="H797" s="6">
        <v>1776048</v>
      </c>
      <c r="I797" s="37"/>
    </row>
    <row r="798" spans="2:9" ht="12.75">
      <c r="B798" s="13" t="s">
        <v>2224</v>
      </c>
      <c r="C798" t="s">
        <v>2234</v>
      </c>
      <c r="F798" s="6">
        <v>2947296</v>
      </c>
      <c r="G798" s="37"/>
      <c r="H798" s="6">
        <v>3816153</v>
      </c>
      <c r="I798" s="37"/>
    </row>
    <row r="799" spans="2:9" ht="12.75">
      <c r="B799" s="13" t="s">
        <v>2225</v>
      </c>
      <c r="C799" t="s">
        <v>2235</v>
      </c>
      <c r="F799" s="6">
        <v>172928</v>
      </c>
      <c r="G799" s="37"/>
      <c r="H799" s="6">
        <v>288215</v>
      </c>
      <c r="I799" s="37"/>
    </row>
    <row r="800" spans="2:9" ht="12.75">
      <c r="B800" s="13">
        <v>2</v>
      </c>
      <c r="C800" t="s">
        <v>2236</v>
      </c>
      <c r="F800" s="6">
        <v>7887</v>
      </c>
      <c r="G800" s="37"/>
      <c r="H800" s="6">
        <v>7994</v>
      </c>
      <c r="I800" s="37"/>
    </row>
    <row r="801" spans="2:9" ht="12.75">
      <c r="B801" s="13">
        <v>3</v>
      </c>
      <c r="C801" t="s">
        <v>2237</v>
      </c>
      <c r="F801" s="6">
        <v>2067619</v>
      </c>
      <c r="G801" s="37"/>
      <c r="H801" s="6">
        <v>939873</v>
      </c>
      <c r="I801" s="37"/>
    </row>
    <row r="802" spans="3:9" ht="12.75">
      <c r="C802" s="1" t="s">
        <v>2238</v>
      </c>
      <c r="F802" s="6"/>
      <c r="G802" s="37">
        <f>SUM(F795:F801)</f>
        <v>6942868</v>
      </c>
      <c r="H802" s="6"/>
      <c r="I802" s="37">
        <f>SUM(H795:H801)</f>
        <v>7763502</v>
      </c>
    </row>
    <row r="803" spans="1:9" ht="12.75">
      <c r="A803" s="8">
        <v>125</v>
      </c>
      <c r="B803" s="13" t="s">
        <v>2014</v>
      </c>
      <c r="C803" t="s">
        <v>2239</v>
      </c>
      <c r="F803" s="6">
        <v>13930</v>
      </c>
      <c r="G803" s="37"/>
      <c r="H803" s="6">
        <v>18146</v>
      </c>
      <c r="I803" s="37"/>
    </row>
    <row r="804" spans="2:9" ht="12.75">
      <c r="B804" s="13" t="s">
        <v>2015</v>
      </c>
      <c r="C804" t="s">
        <v>2240</v>
      </c>
      <c r="F804" s="6">
        <v>742321</v>
      </c>
      <c r="G804" s="37"/>
      <c r="H804" s="6">
        <v>1031693</v>
      </c>
      <c r="I804" s="37"/>
    </row>
    <row r="805" spans="2:9" ht="12.75">
      <c r="B805" s="13" t="s">
        <v>2251</v>
      </c>
      <c r="C805" t="s">
        <v>2241</v>
      </c>
      <c r="F805" s="6">
        <v>49985</v>
      </c>
      <c r="G805" s="37"/>
      <c r="H805" s="6">
        <v>42777</v>
      </c>
      <c r="I805" s="37"/>
    </row>
    <row r="806" spans="2:9" ht="12.75">
      <c r="B806" s="13" t="s">
        <v>1665</v>
      </c>
      <c r="C806" t="s">
        <v>2242</v>
      </c>
      <c r="F806" s="6">
        <v>25123</v>
      </c>
      <c r="G806" s="37"/>
      <c r="H806" s="6">
        <v>17397</v>
      </c>
      <c r="I806" s="37"/>
    </row>
    <row r="807" spans="2:9" ht="12.75">
      <c r="B807" s="13" t="s">
        <v>1666</v>
      </c>
      <c r="C807" t="s">
        <v>2243</v>
      </c>
      <c r="F807" s="6">
        <v>272868</v>
      </c>
      <c r="G807" s="37"/>
      <c r="H807" s="6">
        <v>38120</v>
      </c>
      <c r="I807" s="37"/>
    </row>
    <row r="808" spans="2:9" ht="12.75">
      <c r="B808" s="13" t="s">
        <v>1087</v>
      </c>
      <c r="C808" t="s">
        <v>2244</v>
      </c>
      <c r="F808" s="6">
        <v>477121</v>
      </c>
      <c r="G808" s="37"/>
      <c r="H808" s="6">
        <v>438364</v>
      </c>
      <c r="I808" s="37"/>
    </row>
    <row r="809" spans="2:9" ht="12.75">
      <c r="B809" s="13" t="s">
        <v>1088</v>
      </c>
      <c r="C809" t="s">
        <v>589</v>
      </c>
      <c r="F809" s="6">
        <v>297268</v>
      </c>
      <c r="G809" s="37"/>
      <c r="H809" s="6">
        <v>168968</v>
      </c>
      <c r="I809" s="37"/>
    </row>
    <row r="810" spans="2:9" ht="12.75">
      <c r="B810" s="13" t="s">
        <v>1090</v>
      </c>
      <c r="C810" t="s">
        <v>2245</v>
      </c>
      <c r="F810" s="6">
        <v>51267</v>
      </c>
      <c r="G810" s="37"/>
      <c r="H810" s="6">
        <v>102749</v>
      </c>
      <c r="I810" s="37"/>
    </row>
    <row r="811" spans="2:9" ht="12.75">
      <c r="B811" s="13" t="s">
        <v>1091</v>
      </c>
      <c r="C811" t="s">
        <v>2246</v>
      </c>
      <c r="F811" s="6">
        <v>215125</v>
      </c>
      <c r="G811" s="37"/>
      <c r="H811" s="6">
        <v>285301</v>
      </c>
      <c r="I811" s="37"/>
    </row>
    <row r="812" spans="1:9" ht="12.75">
      <c r="A812" s="8">
        <v>126</v>
      </c>
      <c r="B812" s="13" t="s">
        <v>274</v>
      </c>
      <c r="C812" t="s">
        <v>2247</v>
      </c>
      <c r="F812" s="6">
        <v>23919</v>
      </c>
      <c r="G812" s="37"/>
      <c r="H812" s="6">
        <v>4185</v>
      </c>
      <c r="I812" s="37"/>
    </row>
    <row r="813" spans="2:9" ht="12.75">
      <c r="B813" s="13" t="s">
        <v>275</v>
      </c>
      <c r="C813" s="11" t="s">
        <v>2252</v>
      </c>
      <c r="F813" s="6">
        <v>459903</v>
      </c>
      <c r="G813" s="37"/>
      <c r="H813" s="6">
        <v>115113</v>
      </c>
      <c r="I813" s="37"/>
    </row>
    <row r="814" spans="1:9" ht="12.75">
      <c r="A814" s="8">
        <v>127</v>
      </c>
      <c r="C814" t="s">
        <v>2248</v>
      </c>
      <c r="F814" s="6">
        <v>2519</v>
      </c>
      <c r="G814" s="37"/>
      <c r="H814" s="6">
        <v>820</v>
      </c>
      <c r="I814" s="37"/>
    </row>
    <row r="815" spans="1:9" ht="12.75">
      <c r="A815" s="8">
        <v>128</v>
      </c>
      <c r="C815" t="s">
        <v>2249</v>
      </c>
      <c r="F815" s="6">
        <v>2486052</v>
      </c>
      <c r="G815" s="37"/>
      <c r="H815" s="6">
        <v>47288</v>
      </c>
      <c r="I815" s="37"/>
    </row>
    <row r="816" spans="1:9" ht="12.75">
      <c r="A816" s="8">
        <v>129</v>
      </c>
      <c r="B816" s="13">
        <v>1</v>
      </c>
      <c r="C816" s="16" t="s">
        <v>2250</v>
      </c>
      <c r="F816" s="6">
        <v>165420</v>
      </c>
      <c r="G816" s="37"/>
      <c r="H816" s="6">
        <v>6024</v>
      </c>
      <c r="I816" s="37"/>
    </row>
    <row r="817" spans="2:9" ht="12.75">
      <c r="B817" s="13">
        <v>2</v>
      </c>
      <c r="C817" s="16" t="s">
        <v>655</v>
      </c>
      <c r="F817" s="6">
        <v>27074</v>
      </c>
      <c r="G817" s="37"/>
      <c r="H817" s="6">
        <v>256</v>
      </c>
      <c r="I817" s="37"/>
    </row>
    <row r="818" spans="1:9" ht="12.75">
      <c r="A818" s="8">
        <v>130</v>
      </c>
      <c r="B818" s="13" t="s">
        <v>274</v>
      </c>
      <c r="C818" s="16" t="s">
        <v>656</v>
      </c>
      <c r="F818" s="6">
        <v>80250</v>
      </c>
      <c r="G818" s="37"/>
      <c r="H818" s="6">
        <v>4658</v>
      </c>
      <c r="I818" s="37"/>
    </row>
    <row r="819" spans="2:9" ht="12.75">
      <c r="B819" s="13" t="s">
        <v>275</v>
      </c>
      <c r="C819" s="16" t="s">
        <v>657</v>
      </c>
      <c r="F819" s="6">
        <v>58148</v>
      </c>
      <c r="G819" s="37"/>
      <c r="H819" s="6">
        <v>3554</v>
      </c>
      <c r="I819" s="37"/>
    </row>
    <row r="820" spans="2:9" ht="12.75">
      <c r="B820" s="13" t="s">
        <v>1912</v>
      </c>
      <c r="C820" s="16" t="s">
        <v>658</v>
      </c>
      <c r="F820" s="6">
        <v>49127</v>
      </c>
      <c r="G820" s="37"/>
      <c r="H820" s="6">
        <v>2826</v>
      </c>
      <c r="I820" s="37"/>
    </row>
    <row r="821" spans="1:9" ht="12.75">
      <c r="A821" s="8">
        <v>131</v>
      </c>
      <c r="B821" s="13" t="s">
        <v>274</v>
      </c>
      <c r="C821" s="16" t="s">
        <v>659</v>
      </c>
      <c r="F821" s="6">
        <v>179071</v>
      </c>
      <c r="G821" s="37"/>
      <c r="H821" s="6">
        <v>55943</v>
      </c>
      <c r="I821" s="37"/>
    </row>
    <row r="822" spans="2:9" ht="12.75">
      <c r="B822" s="13" t="s">
        <v>275</v>
      </c>
      <c r="D822" t="s">
        <v>660</v>
      </c>
      <c r="F822" s="6">
        <v>791508</v>
      </c>
      <c r="G822" s="37"/>
      <c r="H822" s="6">
        <v>208435</v>
      </c>
      <c r="I822" s="37"/>
    </row>
    <row r="823" spans="1:9" ht="12.75">
      <c r="A823" s="8">
        <v>132</v>
      </c>
      <c r="C823" t="s">
        <v>661</v>
      </c>
      <c r="F823" s="6">
        <v>142529</v>
      </c>
      <c r="G823" s="37"/>
      <c r="H823" s="6">
        <v>46457</v>
      </c>
      <c r="I823" s="37"/>
    </row>
    <row r="824" spans="1:9" ht="12.75">
      <c r="A824" s="8">
        <v>133</v>
      </c>
      <c r="B824" s="13" t="s">
        <v>274</v>
      </c>
      <c r="C824" t="s">
        <v>662</v>
      </c>
      <c r="F824" s="6">
        <v>541365</v>
      </c>
      <c r="G824" s="37"/>
      <c r="H824" s="6">
        <v>54140</v>
      </c>
      <c r="I824" s="37"/>
    </row>
    <row r="825" spans="2:9" ht="12.75">
      <c r="B825" s="13" t="s">
        <v>275</v>
      </c>
      <c r="C825" t="s">
        <v>663</v>
      </c>
      <c r="F825" s="6">
        <v>148607</v>
      </c>
      <c r="G825" s="37"/>
      <c r="H825" s="6">
        <v>14862</v>
      </c>
      <c r="I825" s="37"/>
    </row>
    <row r="826" spans="2:9" ht="12.75">
      <c r="B826" s="13" t="s">
        <v>1568</v>
      </c>
      <c r="C826" t="s">
        <v>2189</v>
      </c>
      <c r="F826" s="6">
        <v>54470</v>
      </c>
      <c r="G826" s="37"/>
      <c r="H826" s="6">
        <v>6831</v>
      </c>
      <c r="I826" s="37"/>
    </row>
    <row r="827" spans="1:9" ht="12.75">
      <c r="A827" s="8">
        <v>134</v>
      </c>
      <c r="B827" s="13">
        <v>1</v>
      </c>
      <c r="C827" t="s">
        <v>938</v>
      </c>
      <c r="F827" s="6">
        <v>130118</v>
      </c>
      <c r="G827" s="37"/>
      <c r="H827" s="6">
        <v>13369</v>
      </c>
      <c r="I827" s="37"/>
    </row>
    <row r="828" spans="2:9" ht="12.75">
      <c r="B828" s="13" t="s">
        <v>430</v>
      </c>
      <c r="C828" t="s">
        <v>939</v>
      </c>
      <c r="F828" s="6">
        <v>6505</v>
      </c>
      <c r="G828" s="37"/>
      <c r="H828" s="6">
        <v>543</v>
      </c>
      <c r="I828" s="37"/>
    </row>
    <row r="829" spans="2:9" ht="12.75">
      <c r="B829" s="13" t="s">
        <v>431</v>
      </c>
      <c r="D829" t="s">
        <v>940</v>
      </c>
      <c r="F829" s="6">
        <v>519</v>
      </c>
      <c r="G829" s="37"/>
      <c r="H829" s="6">
        <v>34</v>
      </c>
      <c r="I829" s="37"/>
    </row>
    <row r="830" spans="1:9" ht="12.75">
      <c r="A830" s="8">
        <v>135</v>
      </c>
      <c r="B830" s="13" t="s">
        <v>274</v>
      </c>
      <c r="C830" t="s">
        <v>941</v>
      </c>
      <c r="F830" s="6">
        <v>4257619</v>
      </c>
      <c r="G830" s="37"/>
      <c r="H830" s="6">
        <v>87444</v>
      </c>
      <c r="I830" s="37"/>
    </row>
    <row r="831" spans="2:9" ht="12.75">
      <c r="B831" s="13" t="s">
        <v>275</v>
      </c>
      <c r="C831" t="s">
        <v>942</v>
      </c>
      <c r="F831" s="6">
        <v>43330</v>
      </c>
      <c r="G831" s="37"/>
      <c r="H831" s="6">
        <v>1036</v>
      </c>
      <c r="I831" s="37"/>
    </row>
    <row r="832" spans="2:9" ht="12.75">
      <c r="B832" s="13" t="s">
        <v>1912</v>
      </c>
      <c r="C832" t="s">
        <v>943</v>
      </c>
      <c r="F832" s="6">
        <v>16781</v>
      </c>
      <c r="G832" s="37"/>
      <c r="H832" s="6">
        <v>299</v>
      </c>
      <c r="I832" s="37"/>
    </row>
    <row r="833" spans="1:9" ht="12.75">
      <c r="A833" s="8">
        <v>136</v>
      </c>
      <c r="B833" s="13" t="s">
        <v>274</v>
      </c>
      <c r="C833" t="s">
        <v>944</v>
      </c>
      <c r="F833" s="6">
        <v>14244</v>
      </c>
      <c r="G833" s="37"/>
      <c r="H833" s="6">
        <v>388</v>
      </c>
      <c r="I833" s="37"/>
    </row>
    <row r="834" spans="2:9" ht="12.75">
      <c r="B834" s="13" t="s">
        <v>275</v>
      </c>
      <c r="C834" t="s">
        <v>945</v>
      </c>
      <c r="F834" s="6">
        <v>41624</v>
      </c>
      <c r="G834" s="37"/>
      <c r="H834" s="6">
        <v>1323</v>
      </c>
      <c r="I834" s="37"/>
    </row>
    <row r="835" spans="2:9" ht="12.75">
      <c r="B835" s="13" t="s">
        <v>1912</v>
      </c>
      <c r="C835" t="s">
        <v>590</v>
      </c>
      <c r="F835" s="6">
        <v>116784</v>
      </c>
      <c r="G835" s="37"/>
      <c r="H835" s="6">
        <v>3406</v>
      </c>
      <c r="I835" s="37"/>
    </row>
    <row r="836" spans="1:9" ht="12.75">
      <c r="A836" s="8">
        <v>137</v>
      </c>
      <c r="B836" s="13" t="s">
        <v>274</v>
      </c>
      <c r="C836" t="s">
        <v>946</v>
      </c>
      <c r="F836" s="6">
        <v>689278</v>
      </c>
      <c r="G836" s="37"/>
      <c r="H836" s="6">
        <v>57652</v>
      </c>
      <c r="I836" s="37"/>
    </row>
    <row r="837" spans="2:9" ht="12.75">
      <c r="B837" s="13" t="s">
        <v>275</v>
      </c>
      <c r="C837" t="s">
        <v>947</v>
      </c>
      <c r="F837" s="6">
        <v>410430</v>
      </c>
      <c r="G837" s="37"/>
      <c r="H837" s="6">
        <v>32397</v>
      </c>
      <c r="I837" s="37"/>
    </row>
    <row r="838" spans="2:9" ht="12.75">
      <c r="B838" s="13" t="s">
        <v>1912</v>
      </c>
      <c r="C838" t="s">
        <v>948</v>
      </c>
      <c r="F838" s="6">
        <v>250301</v>
      </c>
      <c r="G838" s="37"/>
      <c r="H838" s="6">
        <v>23513</v>
      </c>
      <c r="I838" s="37"/>
    </row>
    <row r="839" spans="3:10" ht="12.75">
      <c r="C839" s="1" t="s">
        <v>949</v>
      </c>
      <c r="F839" s="6"/>
      <c r="G839" s="37">
        <f>SUM(F803:F838)</f>
        <v>13332503</v>
      </c>
      <c r="H839" s="6"/>
      <c r="I839" s="37">
        <f>SUM(H803:H838)</f>
        <v>2936311</v>
      </c>
      <c r="J839" s="70"/>
    </row>
    <row r="840" spans="3:9" ht="12.75">
      <c r="C840" s="12" t="s">
        <v>950</v>
      </c>
      <c r="F840" s="6"/>
      <c r="G840" s="39">
        <f>SUM(F628:F839)</f>
        <v>52082658</v>
      </c>
      <c r="H840" s="76"/>
      <c r="I840" s="58">
        <f>SUM(H628:H839)</f>
        <v>22899191</v>
      </c>
    </row>
    <row r="841" spans="2:9" ht="12.75">
      <c r="B841" s="12" t="s">
        <v>951</v>
      </c>
      <c r="F841" s="6"/>
      <c r="G841" s="37"/>
      <c r="H841" s="6"/>
      <c r="I841" s="37"/>
    </row>
    <row r="842" spans="1:9" ht="12.75">
      <c r="A842" s="8">
        <v>138</v>
      </c>
      <c r="B842" s="13" t="s">
        <v>1558</v>
      </c>
      <c r="C842" t="s">
        <v>952</v>
      </c>
      <c r="F842" s="6">
        <v>534</v>
      </c>
      <c r="G842" s="37"/>
      <c r="H842" s="6">
        <v>1539</v>
      </c>
      <c r="I842" s="37"/>
    </row>
    <row r="843" spans="2:9" ht="12.75">
      <c r="B843" s="13" t="s">
        <v>1567</v>
      </c>
      <c r="D843" t="s">
        <v>953</v>
      </c>
      <c r="F843" s="6">
        <v>2797</v>
      </c>
      <c r="G843" s="37"/>
      <c r="H843" s="6">
        <v>5457</v>
      </c>
      <c r="I843" s="37"/>
    </row>
    <row r="844" spans="2:9" ht="12.75">
      <c r="B844" s="13">
        <v>2</v>
      </c>
      <c r="C844" t="s">
        <v>954</v>
      </c>
      <c r="F844" s="6">
        <v>1</v>
      </c>
      <c r="G844" s="37"/>
      <c r="H844" s="6">
        <v>5</v>
      </c>
      <c r="I844" s="37"/>
    </row>
    <row r="845" spans="2:9" ht="12.75">
      <c r="B845" s="13" t="s">
        <v>957</v>
      </c>
      <c r="C845" t="s">
        <v>955</v>
      </c>
      <c r="F845" s="6">
        <v>1029609</v>
      </c>
      <c r="G845" s="37"/>
      <c r="H845" s="6">
        <v>6857463</v>
      </c>
      <c r="I845" s="37"/>
    </row>
    <row r="846" spans="2:9" ht="12.75">
      <c r="B846" s="13" t="s">
        <v>958</v>
      </c>
      <c r="E846" t="s">
        <v>956</v>
      </c>
      <c r="F846" s="6">
        <v>6291</v>
      </c>
      <c r="G846" s="37"/>
      <c r="H846" s="6">
        <v>41942</v>
      </c>
      <c r="I846" s="37"/>
    </row>
    <row r="847" spans="2:9" ht="12.75">
      <c r="B847" s="13" t="s">
        <v>960</v>
      </c>
      <c r="C847" t="s">
        <v>959</v>
      </c>
      <c r="F847" s="83">
        <v>0</v>
      </c>
      <c r="G847" s="38"/>
      <c r="H847" s="83">
        <v>0</v>
      </c>
      <c r="I847" s="37"/>
    </row>
    <row r="848" spans="1:9" ht="12.75">
      <c r="A848" s="8">
        <v>139</v>
      </c>
      <c r="B848" s="13">
        <v>1</v>
      </c>
      <c r="C848" t="s">
        <v>961</v>
      </c>
      <c r="F848" s="6">
        <v>58583</v>
      </c>
      <c r="G848" s="37"/>
      <c r="H848" s="6">
        <v>125221</v>
      </c>
      <c r="I848" s="37"/>
    </row>
    <row r="849" spans="2:9" ht="12.75">
      <c r="B849" s="13">
        <v>2</v>
      </c>
      <c r="D849" t="s">
        <v>1209</v>
      </c>
      <c r="F849" s="6">
        <v>538882</v>
      </c>
      <c r="G849" s="37"/>
      <c r="H849" s="6">
        <v>261559</v>
      </c>
      <c r="I849" s="37"/>
    </row>
    <row r="850" spans="3:9" ht="12.75">
      <c r="C850" s="1" t="s">
        <v>1210</v>
      </c>
      <c r="F850" s="6"/>
      <c r="G850" s="37">
        <f>SUM(F848:F849)</f>
        <v>597465</v>
      </c>
      <c r="H850" s="6"/>
      <c r="I850" s="37">
        <f>SUM(H848:H849)</f>
        <v>386780</v>
      </c>
    </row>
    <row r="851" spans="1:9" ht="12.75">
      <c r="A851" s="8">
        <v>140</v>
      </c>
      <c r="B851" s="13">
        <v>1</v>
      </c>
      <c r="C851" t="s">
        <v>1211</v>
      </c>
      <c r="F851" s="6">
        <v>823603</v>
      </c>
      <c r="G851" s="37"/>
      <c r="H851" s="6">
        <v>750334</v>
      </c>
      <c r="I851" s="37"/>
    </row>
    <row r="852" spans="2:9" ht="12.75">
      <c r="B852" s="13">
        <v>2</v>
      </c>
      <c r="C852" t="s">
        <v>1212</v>
      </c>
      <c r="F852" s="6">
        <v>170692</v>
      </c>
      <c r="G852" s="37"/>
      <c r="H852" s="6">
        <v>161256</v>
      </c>
      <c r="I852" s="37"/>
    </row>
    <row r="853" spans="2:9" ht="12.75">
      <c r="B853" s="13">
        <v>3</v>
      </c>
      <c r="C853" t="s">
        <v>1214</v>
      </c>
      <c r="F853" s="6">
        <v>1086086</v>
      </c>
      <c r="G853" s="37"/>
      <c r="H853" s="6">
        <v>944237</v>
      </c>
      <c r="I853" s="37"/>
    </row>
    <row r="854" spans="2:9" ht="12.75">
      <c r="B854" s="13">
        <v>4</v>
      </c>
      <c r="D854" t="s">
        <v>1213</v>
      </c>
      <c r="F854" s="6">
        <v>890786</v>
      </c>
      <c r="G854" s="37"/>
      <c r="H854" s="6">
        <v>742312</v>
      </c>
      <c r="I854" s="37"/>
    </row>
    <row r="855" spans="3:9" ht="12.75">
      <c r="C855" s="1" t="s">
        <v>1215</v>
      </c>
      <c r="F855" s="6"/>
      <c r="G855" s="37">
        <f>SUM(F851:F854)</f>
        <v>2971167</v>
      </c>
      <c r="H855" s="6"/>
      <c r="I855" s="37">
        <f>SUM(H851:H854)</f>
        <v>2598139</v>
      </c>
    </row>
    <row r="856" spans="1:9" ht="12.75">
      <c r="A856" s="8">
        <v>141</v>
      </c>
      <c r="B856" s="13" t="s">
        <v>274</v>
      </c>
      <c r="C856" t="s">
        <v>1216</v>
      </c>
      <c r="F856" s="6">
        <v>648752</v>
      </c>
      <c r="G856" s="37"/>
      <c r="H856" s="6">
        <v>258850</v>
      </c>
      <c r="I856" s="37"/>
    </row>
    <row r="857" spans="1:9" ht="12.75">
      <c r="A857" s="44"/>
      <c r="B857" s="13" t="s">
        <v>275</v>
      </c>
      <c r="D857" t="s">
        <v>1169</v>
      </c>
      <c r="F857" s="6">
        <v>539390</v>
      </c>
      <c r="G857" s="37"/>
      <c r="H857" s="6">
        <v>230610</v>
      </c>
      <c r="I857" s="37"/>
    </row>
    <row r="858" spans="1:9" ht="12.75">
      <c r="A858" s="8">
        <v>142</v>
      </c>
      <c r="B858" s="13">
        <v>1</v>
      </c>
      <c r="C858" t="s">
        <v>1933</v>
      </c>
      <c r="F858" s="6">
        <v>654371</v>
      </c>
      <c r="G858" s="37"/>
      <c r="H858" s="6">
        <v>813916</v>
      </c>
      <c r="I858" s="37"/>
    </row>
    <row r="859" spans="2:9" ht="12.75">
      <c r="B859" s="13">
        <v>2</v>
      </c>
      <c r="C859" t="s">
        <v>1934</v>
      </c>
      <c r="F859" s="6">
        <v>13994</v>
      </c>
      <c r="G859" s="37"/>
      <c r="H859" s="6">
        <v>15533</v>
      </c>
      <c r="I859" s="37"/>
    </row>
    <row r="860" spans="2:9" ht="12.75">
      <c r="B860" s="13">
        <v>3</v>
      </c>
      <c r="C860" t="s">
        <v>1935</v>
      </c>
      <c r="F860" s="6">
        <v>141714</v>
      </c>
      <c r="G860" s="37"/>
      <c r="H860" s="6">
        <v>123248</v>
      </c>
      <c r="I860" s="37"/>
    </row>
    <row r="861" spans="2:9" ht="12.75">
      <c r="B861" s="13">
        <v>4</v>
      </c>
      <c r="D861" t="s">
        <v>1936</v>
      </c>
      <c r="F861" s="6">
        <v>44239</v>
      </c>
      <c r="G861" s="37"/>
      <c r="H861" s="6">
        <v>36869</v>
      </c>
      <c r="I861" s="37"/>
    </row>
    <row r="862" spans="3:9" ht="12.75">
      <c r="C862" s="1" t="s">
        <v>1937</v>
      </c>
      <c r="F862" s="6"/>
      <c r="G862" s="37">
        <f>SUM(F858:F861)</f>
        <v>854318</v>
      </c>
      <c r="H862" s="6"/>
      <c r="I862" s="37">
        <f>SUM(H858:H861)</f>
        <v>989566</v>
      </c>
    </row>
    <row r="863" spans="1:9" ht="12.75">
      <c r="A863" s="8">
        <v>143</v>
      </c>
      <c r="B863" s="13" t="s">
        <v>1558</v>
      </c>
      <c r="C863" t="s">
        <v>1938</v>
      </c>
      <c r="F863" s="6">
        <v>3760426</v>
      </c>
      <c r="G863" s="37"/>
      <c r="H863" s="6">
        <v>400808</v>
      </c>
      <c r="I863" s="37"/>
    </row>
    <row r="864" spans="2:9" ht="12.75">
      <c r="B864" s="13" t="s">
        <v>1567</v>
      </c>
      <c r="C864" t="s">
        <v>1939</v>
      </c>
      <c r="F864" s="6">
        <v>394449</v>
      </c>
      <c r="G864" s="37"/>
      <c r="H864" s="6">
        <v>28180</v>
      </c>
      <c r="I864" s="37"/>
    </row>
    <row r="865" spans="2:9" ht="12.75">
      <c r="B865" s="13" t="s">
        <v>2039</v>
      </c>
      <c r="C865" t="s">
        <v>1940</v>
      </c>
      <c r="F865" s="6">
        <v>2046643</v>
      </c>
      <c r="G865" s="37"/>
      <c r="H865" s="6">
        <v>57001</v>
      </c>
      <c r="I865" s="37"/>
    </row>
    <row r="866" spans="2:9" ht="12.75">
      <c r="B866" s="13" t="s">
        <v>2040</v>
      </c>
      <c r="C866" t="s">
        <v>1944</v>
      </c>
      <c r="F866" s="6">
        <v>37492</v>
      </c>
      <c r="G866" s="37"/>
      <c r="H866" s="6">
        <v>2952</v>
      </c>
      <c r="I866" s="37"/>
    </row>
    <row r="867" spans="2:9" ht="12.75">
      <c r="B867" s="13" t="s">
        <v>289</v>
      </c>
      <c r="C867" t="s">
        <v>1941</v>
      </c>
      <c r="E867" s="184" t="s">
        <v>1315</v>
      </c>
      <c r="F867" s="6">
        <v>174958</v>
      </c>
      <c r="G867" s="37"/>
      <c r="H867" s="6">
        <v>16424</v>
      </c>
      <c r="I867" s="37"/>
    </row>
    <row r="868" spans="2:9" ht="12.75">
      <c r="B868" s="13" t="s">
        <v>290</v>
      </c>
      <c r="D868" t="s">
        <v>1942</v>
      </c>
      <c r="E868" s="184"/>
      <c r="F868" s="6">
        <v>85372</v>
      </c>
      <c r="G868" s="37"/>
      <c r="H868" s="6">
        <v>8068</v>
      </c>
      <c r="I868" s="37"/>
    </row>
    <row r="869" spans="2:9" ht="12.75">
      <c r="B869" s="13" t="s">
        <v>291</v>
      </c>
      <c r="D869" t="s">
        <v>1943</v>
      </c>
      <c r="E869" s="184"/>
      <c r="F869" s="6">
        <v>54826</v>
      </c>
      <c r="G869" s="37"/>
      <c r="H869" s="6">
        <v>5205</v>
      </c>
      <c r="I869" s="37"/>
    </row>
    <row r="870" spans="2:9" ht="12.75">
      <c r="B870" s="13" t="s">
        <v>293</v>
      </c>
      <c r="C870" t="s">
        <v>292</v>
      </c>
      <c r="E870" s="184"/>
      <c r="F870" s="6">
        <v>38991</v>
      </c>
      <c r="G870" s="37"/>
      <c r="H870" s="6">
        <v>2908</v>
      </c>
      <c r="I870" s="37"/>
    </row>
    <row r="871" spans="2:9" ht="12.75">
      <c r="B871" s="13" t="s">
        <v>294</v>
      </c>
      <c r="C871" t="s">
        <v>1941</v>
      </c>
      <c r="E871" s="183" t="s">
        <v>1316</v>
      </c>
      <c r="F871" s="6">
        <v>3840</v>
      </c>
      <c r="G871" s="37"/>
      <c r="H871" s="6">
        <v>355</v>
      </c>
      <c r="I871" s="37"/>
    </row>
    <row r="872" spans="2:9" ht="12.75">
      <c r="B872" s="13" t="s">
        <v>295</v>
      </c>
      <c r="D872" t="s">
        <v>1942</v>
      </c>
      <c r="E872" s="184"/>
      <c r="F872" s="83">
        <v>0</v>
      </c>
      <c r="G872" s="38"/>
      <c r="H872" s="83">
        <v>0</v>
      </c>
      <c r="I872" s="37"/>
    </row>
    <row r="873" spans="2:9" ht="12.75">
      <c r="B873" s="13" t="s">
        <v>296</v>
      </c>
      <c r="D873" t="s">
        <v>1943</v>
      </c>
      <c r="E873" s="184"/>
      <c r="F873" s="6">
        <v>2127</v>
      </c>
      <c r="G873" s="37"/>
      <c r="H873" s="6">
        <v>198</v>
      </c>
      <c r="I873" s="37"/>
    </row>
    <row r="874" spans="2:9" ht="12.75">
      <c r="B874" s="13" t="s">
        <v>297</v>
      </c>
      <c r="C874" t="s">
        <v>292</v>
      </c>
      <c r="E874" s="184"/>
      <c r="F874" s="83">
        <v>0</v>
      </c>
      <c r="G874" s="38"/>
      <c r="H874" s="83">
        <v>0</v>
      </c>
      <c r="I874" s="37"/>
    </row>
    <row r="875" spans="2:9" ht="12.75">
      <c r="B875" s="13" t="s">
        <v>298</v>
      </c>
      <c r="C875" t="s">
        <v>1941</v>
      </c>
      <c r="E875" s="183" t="s">
        <v>302</v>
      </c>
      <c r="F875" s="6">
        <v>36869</v>
      </c>
      <c r="G875" s="37"/>
      <c r="H875" s="6">
        <v>3383</v>
      </c>
      <c r="I875" s="37"/>
    </row>
    <row r="876" spans="2:9" ht="12.75">
      <c r="B876" s="13" t="s">
        <v>299</v>
      </c>
      <c r="D876" t="s">
        <v>1942</v>
      </c>
      <c r="E876" s="184"/>
      <c r="F876" s="6">
        <v>5</v>
      </c>
      <c r="G876" s="37"/>
      <c r="H876" s="6">
        <v>0</v>
      </c>
      <c r="I876" s="37"/>
    </row>
    <row r="877" spans="2:9" ht="12.75">
      <c r="B877" s="13" t="s">
        <v>300</v>
      </c>
      <c r="D877" t="s">
        <v>1943</v>
      </c>
      <c r="E877" s="184"/>
      <c r="F877" s="6">
        <v>15064</v>
      </c>
      <c r="G877" s="37"/>
      <c r="H877" s="6">
        <v>1387</v>
      </c>
      <c r="I877" s="37"/>
    </row>
    <row r="878" spans="2:9" ht="12.75">
      <c r="B878" s="13" t="s">
        <v>301</v>
      </c>
      <c r="C878" t="s">
        <v>292</v>
      </c>
      <c r="E878" s="184"/>
      <c r="F878" s="6">
        <v>52</v>
      </c>
      <c r="G878" s="37"/>
      <c r="H878" s="6">
        <v>4</v>
      </c>
      <c r="I878" s="37"/>
    </row>
    <row r="879" spans="2:9" ht="12.75">
      <c r="B879" s="13" t="s">
        <v>304</v>
      </c>
      <c r="C879" t="s">
        <v>303</v>
      </c>
      <c r="E879" s="184" t="s">
        <v>1311</v>
      </c>
      <c r="F879" s="6">
        <v>103409</v>
      </c>
      <c r="G879" s="37"/>
      <c r="H879" s="6">
        <v>6460</v>
      </c>
      <c r="I879" s="37"/>
    </row>
    <row r="880" spans="2:9" ht="12.75">
      <c r="B880" s="13" t="s">
        <v>305</v>
      </c>
      <c r="D880" t="s">
        <v>1942</v>
      </c>
      <c r="E880" s="184"/>
      <c r="F880" s="6">
        <v>1471</v>
      </c>
      <c r="G880" s="37"/>
      <c r="H880" s="6">
        <v>92</v>
      </c>
      <c r="I880" s="37"/>
    </row>
    <row r="881" spans="2:9" ht="12.75">
      <c r="B881" s="13" t="s">
        <v>306</v>
      </c>
      <c r="D881" t="s">
        <v>1943</v>
      </c>
      <c r="E881" s="184"/>
      <c r="F881" s="6">
        <v>970</v>
      </c>
      <c r="G881" s="37"/>
      <c r="H881" s="6">
        <v>61</v>
      </c>
      <c r="I881" s="37"/>
    </row>
    <row r="882" spans="2:9" ht="12.75" customHeight="1">
      <c r="B882" s="13" t="s">
        <v>307</v>
      </c>
      <c r="C882" t="s">
        <v>303</v>
      </c>
      <c r="E882" s="183" t="s">
        <v>1312</v>
      </c>
      <c r="F882" s="6">
        <v>1048</v>
      </c>
      <c r="G882" s="37"/>
      <c r="H882" s="6">
        <v>65</v>
      </c>
      <c r="I882" s="37"/>
    </row>
    <row r="883" spans="2:9" ht="12.75">
      <c r="B883" s="13" t="s">
        <v>308</v>
      </c>
      <c r="D883" t="s">
        <v>1942</v>
      </c>
      <c r="E883" s="184"/>
      <c r="F883" s="6">
        <v>10</v>
      </c>
      <c r="G883" s="37"/>
      <c r="H883" s="6">
        <v>1</v>
      </c>
      <c r="I883" s="37"/>
    </row>
    <row r="884" spans="2:9" ht="12.75">
      <c r="B884" s="13" t="s">
        <v>309</v>
      </c>
      <c r="D884" t="s">
        <v>1943</v>
      </c>
      <c r="E884" s="184"/>
      <c r="F884" s="83">
        <v>0</v>
      </c>
      <c r="G884" s="38"/>
      <c r="H884" s="83">
        <v>0</v>
      </c>
      <c r="I884" s="37"/>
    </row>
    <row r="885" spans="2:9" ht="12.75">
      <c r="B885" s="13" t="s">
        <v>310</v>
      </c>
      <c r="C885" t="s">
        <v>303</v>
      </c>
      <c r="E885" s="183" t="s">
        <v>302</v>
      </c>
      <c r="F885" s="6">
        <v>47123</v>
      </c>
      <c r="G885" s="37"/>
      <c r="H885" s="6">
        <v>2909</v>
      </c>
      <c r="I885" s="37"/>
    </row>
    <row r="886" spans="2:9" ht="12.75">
      <c r="B886" s="13" t="s">
        <v>311</v>
      </c>
      <c r="D886" t="s">
        <v>1942</v>
      </c>
      <c r="E886" s="184"/>
      <c r="F886" s="83">
        <v>0</v>
      </c>
      <c r="G886" s="38"/>
      <c r="H886" s="83">
        <v>0</v>
      </c>
      <c r="I886" s="37"/>
    </row>
    <row r="887" spans="2:9" ht="12.75">
      <c r="B887" s="13" t="s">
        <v>312</v>
      </c>
      <c r="D887" t="s">
        <v>1943</v>
      </c>
      <c r="E887" s="184"/>
      <c r="F887" s="6">
        <v>3436</v>
      </c>
      <c r="G887" s="37"/>
      <c r="H887" s="6">
        <v>212</v>
      </c>
      <c r="I887" s="37"/>
    </row>
    <row r="888" spans="2:12" ht="12.75">
      <c r="B888" s="13" t="s">
        <v>315</v>
      </c>
      <c r="C888" s="153" t="s">
        <v>1318</v>
      </c>
      <c r="D888" s="153"/>
      <c r="E888" s="183" t="s">
        <v>1317</v>
      </c>
      <c r="F888" s="6">
        <v>56015</v>
      </c>
      <c r="G888" s="37"/>
      <c r="H888" s="6">
        <v>1495</v>
      </c>
      <c r="I888" s="37"/>
      <c r="L888" s="158"/>
    </row>
    <row r="889" spans="2:9" ht="12.75">
      <c r="B889" s="13" t="s">
        <v>316</v>
      </c>
      <c r="D889" t="s">
        <v>1319</v>
      </c>
      <c r="E889" s="184"/>
      <c r="F889" s="6">
        <v>320</v>
      </c>
      <c r="G889" s="37"/>
      <c r="H889" s="6">
        <v>8</v>
      </c>
      <c r="I889" s="37"/>
    </row>
    <row r="890" spans="2:9" ht="12.75">
      <c r="B890" s="13" t="s">
        <v>317</v>
      </c>
      <c r="D890" t="s">
        <v>313</v>
      </c>
      <c r="E890" s="184"/>
      <c r="F890" s="6">
        <v>7032</v>
      </c>
      <c r="G890" s="37"/>
      <c r="H890" s="6">
        <v>186</v>
      </c>
      <c r="I890" s="37"/>
    </row>
    <row r="891" spans="2:9" ht="12.75">
      <c r="B891" s="13" t="s">
        <v>318</v>
      </c>
      <c r="C891" t="s">
        <v>314</v>
      </c>
      <c r="E891" s="184"/>
      <c r="F891" s="6">
        <v>7703</v>
      </c>
      <c r="G891" s="37"/>
      <c r="H891" s="6">
        <v>344</v>
      </c>
      <c r="I891" s="37"/>
    </row>
    <row r="892" spans="2:9" ht="12.75">
      <c r="B892" s="13" t="s">
        <v>319</v>
      </c>
      <c r="D892" t="s">
        <v>1319</v>
      </c>
      <c r="E892" s="184"/>
      <c r="F892" s="6">
        <v>1221</v>
      </c>
      <c r="G892" s="37"/>
      <c r="H892" s="6">
        <v>36</v>
      </c>
      <c r="I892" s="37"/>
    </row>
    <row r="893" spans="2:9" ht="12.75">
      <c r="B893" s="13" t="s">
        <v>320</v>
      </c>
      <c r="D893" t="s">
        <v>313</v>
      </c>
      <c r="E893" s="184"/>
      <c r="F893" s="6">
        <v>996</v>
      </c>
      <c r="G893" s="37"/>
      <c r="H893" s="6">
        <v>66</v>
      </c>
      <c r="I893" s="37"/>
    </row>
    <row r="894" spans="1:16" ht="12.75">
      <c r="A894" s="55"/>
      <c r="B894" s="60"/>
      <c r="C894" s="119" t="s">
        <v>321</v>
      </c>
      <c r="D894" s="51"/>
      <c r="E894" s="51"/>
      <c r="F894" s="68"/>
      <c r="G894" s="52">
        <f>SUM(F867:F878)+F863</f>
        <v>4172530</v>
      </c>
      <c r="H894" s="68"/>
      <c r="I894" s="52">
        <f>SUM(H867:H878)+H863</f>
        <v>438740</v>
      </c>
      <c r="J894" s="142"/>
      <c r="K894"/>
      <c r="L894" s="4"/>
      <c r="M894"/>
      <c r="N894"/>
      <c r="O894"/>
      <c r="P894"/>
    </row>
    <row r="895" spans="1:16" ht="12.75">
      <c r="A895" s="55"/>
      <c r="B895" s="60"/>
      <c r="C895" s="119" t="s">
        <v>322</v>
      </c>
      <c r="D895" s="51"/>
      <c r="E895" s="51"/>
      <c r="F895" s="68"/>
      <c r="G895" s="52">
        <f>SUM(F879:F887)+F864</f>
        <v>551916</v>
      </c>
      <c r="H895" s="68"/>
      <c r="I895" s="52">
        <f>SUM(H879:H887)+H864</f>
        <v>37980</v>
      </c>
      <c r="J895" s="142"/>
      <c r="K895"/>
      <c r="L895" s="4"/>
      <c r="M895"/>
      <c r="N895"/>
      <c r="O895"/>
      <c r="P895"/>
    </row>
    <row r="896" spans="1:16" ht="12.75">
      <c r="A896" s="55"/>
      <c r="B896" s="60"/>
      <c r="C896" s="119" t="s">
        <v>323</v>
      </c>
      <c r="D896" s="51"/>
      <c r="E896" s="51"/>
      <c r="F896" s="68"/>
      <c r="G896" s="52">
        <f>SUM(F888:F890,F865)</f>
        <v>2110010</v>
      </c>
      <c r="H896" s="68"/>
      <c r="I896" s="52">
        <f>SUM(H888:H890,H865)</f>
        <v>58690</v>
      </c>
      <c r="J896" s="142"/>
      <c r="K896"/>
      <c r="L896" s="4"/>
      <c r="M896"/>
      <c r="N896"/>
      <c r="O896"/>
      <c r="P896"/>
    </row>
    <row r="897" spans="1:16" ht="12.75">
      <c r="A897" s="55"/>
      <c r="B897" s="60"/>
      <c r="C897" s="119" t="s">
        <v>324</v>
      </c>
      <c r="D897" s="51"/>
      <c r="E897" s="51"/>
      <c r="F897" s="68"/>
      <c r="G897" s="52">
        <f>SUM(F891:F893,F866)</f>
        <v>47412</v>
      </c>
      <c r="H897" s="68"/>
      <c r="I897" s="52">
        <f>SUM(H891:H893,H866)</f>
        <v>3398</v>
      </c>
      <c r="J897" s="142"/>
      <c r="K897"/>
      <c r="L897" s="4"/>
      <c r="M897"/>
      <c r="N897"/>
      <c r="O897"/>
      <c r="P897"/>
    </row>
    <row r="898" spans="1:16" ht="12.75">
      <c r="A898" s="55"/>
      <c r="B898" s="60"/>
      <c r="C898" s="119" t="s">
        <v>325</v>
      </c>
      <c r="D898" s="51"/>
      <c r="E898" s="51"/>
      <c r="F898" s="68"/>
      <c r="G898" s="52">
        <f>SUM(G894:G897)</f>
        <v>6881868</v>
      </c>
      <c r="H898" s="68"/>
      <c r="I898" s="52">
        <f>SUM(I894:I897)</f>
        <v>538808</v>
      </c>
      <c r="J898" s="142"/>
      <c r="K898"/>
      <c r="L898" s="4"/>
      <c r="M898"/>
      <c r="N898"/>
      <c r="O898"/>
      <c r="P898"/>
    </row>
    <row r="899" spans="1:9" ht="12.75">
      <c r="A899" s="8">
        <v>144</v>
      </c>
      <c r="B899" s="13">
        <v>1</v>
      </c>
      <c r="C899" s="11" t="s">
        <v>326</v>
      </c>
      <c r="F899" s="6">
        <v>6622906</v>
      </c>
      <c r="G899" s="37"/>
      <c r="H899" s="6">
        <v>281959</v>
      </c>
      <c r="I899" s="37"/>
    </row>
    <row r="900" spans="2:9" ht="12.75">
      <c r="B900" s="13">
        <v>2</v>
      </c>
      <c r="D900" t="s">
        <v>327</v>
      </c>
      <c r="F900" s="6">
        <v>13449</v>
      </c>
      <c r="G900" s="37"/>
      <c r="H900" s="6">
        <v>1261</v>
      </c>
      <c r="I900" s="37"/>
    </row>
    <row r="901" spans="2:9" ht="12.75">
      <c r="B901" s="13" t="s">
        <v>331</v>
      </c>
      <c r="C901" t="s">
        <v>1739</v>
      </c>
      <c r="F901" s="6">
        <v>1075</v>
      </c>
      <c r="G901" s="37"/>
      <c r="H901" s="6">
        <v>40</v>
      </c>
      <c r="I901" s="37"/>
    </row>
    <row r="902" spans="1:9" ht="12.75">
      <c r="A902" s="8">
        <v>145</v>
      </c>
      <c r="C902" t="s">
        <v>244</v>
      </c>
      <c r="F902" s="6">
        <v>327675</v>
      </c>
      <c r="G902" s="37"/>
      <c r="H902" s="6">
        <v>9637</v>
      </c>
      <c r="I902" s="37"/>
    </row>
    <row r="903" spans="1:9" ht="12.75">
      <c r="A903" s="8">
        <v>146</v>
      </c>
      <c r="B903" s="13" t="s">
        <v>1558</v>
      </c>
      <c r="C903" t="s">
        <v>1740</v>
      </c>
      <c r="F903" s="6">
        <v>6475088</v>
      </c>
      <c r="G903" s="37"/>
      <c r="H903" s="6">
        <v>3128251</v>
      </c>
      <c r="I903" s="37"/>
    </row>
    <row r="904" spans="2:9" ht="12.75">
      <c r="B904" s="13" t="s">
        <v>1567</v>
      </c>
      <c r="C904" t="s">
        <v>1741</v>
      </c>
      <c r="F904" s="6">
        <v>255705</v>
      </c>
      <c r="G904" s="37"/>
      <c r="H904" s="6">
        <v>85156</v>
      </c>
      <c r="I904" s="37"/>
    </row>
    <row r="905" spans="2:9" ht="12.75">
      <c r="B905" s="13">
        <v>2</v>
      </c>
      <c r="C905" t="s">
        <v>1742</v>
      </c>
      <c r="F905" s="6">
        <v>252075</v>
      </c>
      <c r="G905" s="37"/>
      <c r="H905" s="6">
        <v>89466</v>
      </c>
      <c r="I905" s="37"/>
    </row>
    <row r="906" spans="2:9" ht="12.75">
      <c r="B906" s="13">
        <v>3</v>
      </c>
      <c r="C906" t="s">
        <v>1743</v>
      </c>
      <c r="F906" s="6">
        <v>165104</v>
      </c>
      <c r="G906" s="37"/>
      <c r="H906" s="6">
        <v>65252</v>
      </c>
      <c r="I906" s="37"/>
    </row>
    <row r="907" spans="1:9" ht="12.75">
      <c r="A907" s="8">
        <v>147</v>
      </c>
      <c r="B907" s="13">
        <v>1</v>
      </c>
      <c r="C907" t="s">
        <v>1744</v>
      </c>
      <c r="F907" s="6">
        <v>3569641</v>
      </c>
      <c r="G907" s="37"/>
      <c r="H907" s="6">
        <v>964990</v>
      </c>
      <c r="I907" s="37"/>
    </row>
    <row r="908" spans="2:9" ht="12.75">
      <c r="B908" s="13">
        <v>2</v>
      </c>
      <c r="D908" t="s">
        <v>1745</v>
      </c>
      <c r="F908" s="6">
        <v>226639</v>
      </c>
      <c r="G908" s="37"/>
      <c r="H908" s="6">
        <v>49789</v>
      </c>
      <c r="I908" s="37"/>
    </row>
    <row r="909" spans="2:9" ht="12.75">
      <c r="B909" s="13" t="s">
        <v>331</v>
      </c>
      <c r="C909" t="s">
        <v>1746</v>
      </c>
      <c r="F909" s="6">
        <v>1075</v>
      </c>
      <c r="G909" s="37"/>
      <c r="H909" s="6">
        <v>159</v>
      </c>
      <c r="I909" s="37"/>
    </row>
    <row r="910" spans="1:9" ht="12.75">
      <c r="A910" s="55"/>
      <c r="B910" s="60" t="s">
        <v>462</v>
      </c>
      <c r="C910" s="51" t="s">
        <v>699</v>
      </c>
      <c r="D910" s="51"/>
      <c r="E910" s="51"/>
      <c r="F910" s="68"/>
      <c r="G910" s="52"/>
      <c r="H910" s="68"/>
      <c r="I910" s="37"/>
    </row>
    <row r="911" spans="3:9" ht="12.75">
      <c r="C911" s="1" t="s">
        <v>520</v>
      </c>
      <c r="F911" s="6"/>
      <c r="G911" s="37">
        <f>SUM(F848:F909)</f>
        <v>30403392</v>
      </c>
      <c r="H911" s="6"/>
      <c r="I911" s="37">
        <f>SUM(H848:H909)</f>
        <v>9678713</v>
      </c>
    </row>
    <row r="912" spans="1:11" ht="12.75">
      <c r="A912" s="8">
        <v>148</v>
      </c>
      <c r="B912" s="13">
        <v>2</v>
      </c>
      <c r="C912" t="s">
        <v>1747</v>
      </c>
      <c r="F912" s="6">
        <v>1138078</v>
      </c>
      <c r="G912" s="37"/>
      <c r="H912" s="76">
        <f aca="true" t="shared" si="3" ref="H912:H917">J912/40</f>
        <v>73.9</v>
      </c>
      <c r="I912" s="37"/>
      <c r="J912" s="96">
        <v>2956</v>
      </c>
      <c r="K912" s="97" t="s">
        <v>613</v>
      </c>
    </row>
    <row r="913" spans="2:11" ht="12.75">
      <c r="B913" s="13">
        <v>4</v>
      </c>
      <c r="C913" t="s">
        <v>1748</v>
      </c>
      <c r="F913" s="6">
        <v>906370</v>
      </c>
      <c r="G913" s="37"/>
      <c r="H913" s="76">
        <f t="shared" si="3"/>
        <v>677.8</v>
      </c>
      <c r="I913" s="37"/>
      <c r="J913" s="96">
        <v>27112</v>
      </c>
      <c r="K913" s="97" t="s">
        <v>613</v>
      </c>
    </row>
    <row r="914" spans="2:11" ht="12.75">
      <c r="B914" s="13">
        <v>5</v>
      </c>
      <c r="C914" t="s">
        <v>1749</v>
      </c>
      <c r="F914" s="6">
        <v>55646</v>
      </c>
      <c r="G914" s="37"/>
      <c r="H914" s="76">
        <f t="shared" si="3"/>
        <v>32.5</v>
      </c>
      <c r="I914" s="37"/>
      <c r="J914" s="96">
        <v>1300</v>
      </c>
      <c r="K914" s="97" t="s">
        <v>613</v>
      </c>
    </row>
    <row r="915" spans="2:11" ht="12.75">
      <c r="B915" s="13" t="s">
        <v>1755</v>
      </c>
      <c r="C915" t="s">
        <v>591</v>
      </c>
      <c r="F915" s="6">
        <v>873575</v>
      </c>
      <c r="G915" s="37"/>
      <c r="H915" s="76">
        <f t="shared" si="3"/>
        <v>792.55</v>
      </c>
      <c r="I915" s="37"/>
      <c r="J915" s="96">
        <v>31702</v>
      </c>
      <c r="K915" s="97" t="s">
        <v>613</v>
      </c>
    </row>
    <row r="916" spans="2:11" ht="12.75">
      <c r="B916" s="13">
        <v>7</v>
      </c>
      <c r="C916" t="s">
        <v>1750</v>
      </c>
      <c r="F916" s="6">
        <v>8685</v>
      </c>
      <c r="G916" s="37"/>
      <c r="H916" s="76">
        <f t="shared" si="3"/>
        <v>30.225</v>
      </c>
      <c r="I916" s="37"/>
      <c r="J916" s="96">
        <v>1209</v>
      </c>
      <c r="K916" s="97" t="s">
        <v>613</v>
      </c>
    </row>
    <row r="917" spans="2:11" ht="12.75">
      <c r="B917" s="13">
        <v>8</v>
      </c>
      <c r="C917" t="s">
        <v>1751</v>
      </c>
      <c r="F917" s="6">
        <v>192684</v>
      </c>
      <c r="G917" s="37"/>
      <c r="H917" s="76">
        <f t="shared" si="3"/>
        <v>5.6</v>
      </c>
      <c r="I917" s="37"/>
      <c r="J917" s="96">
        <v>224</v>
      </c>
      <c r="K917" s="97" t="s">
        <v>613</v>
      </c>
    </row>
    <row r="918" spans="3:11" ht="12.75">
      <c r="C918" s="1" t="s">
        <v>1752</v>
      </c>
      <c r="F918" s="6"/>
      <c r="G918" s="37">
        <f>SUM(F912:F917)</f>
        <v>3175038</v>
      </c>
      <c r="H918" s="6"/>
      <c r="I918" s="58">
        <f>SUM(H912:H917)</f>
        <v>1612.5749999999998</v>
      </c>
      <c r="K918" s="103">
        <f>SUM(J912:J917)</f>
        <v>64503</v>
      </c>
    </row>
    <row r="919" spans="1:9" ht="12.75">
      <c r="A919" s="8">
        <v>149</v>
      </c>
      <c r="C919" t="s">
        <v>1753</v>
      </c>
      <c r="F919" s="6"/>
      <c r="G919" s="37"/>
      <c r="H919" s="6"/>
      <c r="I919" s="37"/>
    </row>
    <row r="920" spans="2:9" ht="12.75">
      <c r="B920" s="13">
        <v>1</v>
      </c>
      <c r="D920" t="s">
        <v>1754</v>
      </c>
      <c r="F920" s="6">
        <v>497289</v>
      </c>
      <c r="G920" s="37"/>
      <c r="H920" s="6">
        <v>17690</v>
      </c>
      <c r="I920" s="37"/>
    </row>
    <row r="921" spans="2:9" ht="12.75">
      <c r="B921" s="13" t="s">
        <v>1087</v>
      </c>
      <c r="D921" t="s">
        <v>1756</v>
      </c>
      <c r="F921" s="6">
        <v>56426</v>
      </c>
      <c r="G921" s="37"/>
      <c r="H921" s="6">
        <v>3111</v>
      </c>
      <c r="I921" s="37"/>
    </row>
    <row r="922" spans="2:9" ht="12.75">
      <c r="B922" s="13" t="s">
        <v>1088</v>
      </c>
      <c r="D922" t="s">
        <v>468</v>
      </c>
      <c r="F922" s="6">
        <v>798801</v>
      </c>
      <c r="G922" s="37"/>
      <c r="H922" s="6">
        <v>30085</v>
      </c>
      <c r="I922" s="37"/>
    </row>
    <row r="923" spans="2:9" ht="12.75">
      <c r="B923" s="13" t="s">
        <v>1090</v>
      </c>
      <c r="D923" t="s">
        <v>469</v>
      </c>
      <c r="F923" s="6">
        <v>28977</v>
      </c>
      <c r="G923" s="37"/>
      <c r="H923" s="6">
        <v>1614</v>
      </c>
      <c r="I923" s="37"/>
    </row>
    <row r="924" spans="2:9" ht="12.75">
      <c r="B924" s="13" t="s">
        <v>1091</v>
      </c>
      <c r="D924" t="s">
        <v>1771</v>
      </c>
      <c r="F924" s="6">
        <v>5921112</v>
      </c>
      <c r="G924" s="37"/>
      <c r="H924" s="6">
        <v>199031</v>
      </c>
      <c r="I924" s="37"/>
    </row>
    <row r="925" spans="2:9" ht="12.75">
      <c r="B925" s="13">
        <v>3</v>
      </c>
      <c r="D925" t="s">
        <v>592</v>
      </c>
      <c r="F925" s="6">
        <v>752862</v>
      </c>
      <c r="G925" s="37"/>
      <c r="H925" s="6">
        <v>10136</v>
      </c>
      <c r="I925" s="37"/>
    </row>
    <row r="926" spans="2:9" ht="12.75">
      <c r="B926" s="13" t="s">
        <v>829</v>
      </c>
      <c r="D926" t="s">
        <v>593</v>
      </c>
      <c r="F926" s="6">
        <v>86993</v>
      </c>
      <c r="G926" s="37"/>
      <c r="H926" s="6">
        <v>710</v>
      </c>
      <c r="I926" s="37"/>
    </row>
    <row r="927" spans="2:9" ht="12.75">
      <c r="B927" s="13" t="s">
        <v>830</v>
      </c>
      <c r="D927" t="s">
        <v>470</v>
      </c>
      <c r="F927" s="6">
        <v>212812</v>
      </c>
      <c r="G927" s="37"/>
      <c r="H927" s="6">
        <v>921</v>
      </c>
      <c r="I927" s="37"/>
    </row>
    <row r="928" spans="3:9" ht="12.75">
      <c r="C928" s="1" t="s">
        <v>471</v>
      </c>
      <c r="F928" s="6"/>
      <c r="G928" s="37">
        <f>SUM(F920:F927)</f>
        <v>8355272</v>
      </c>
      <c r="H928" s="6"/>
      <c r="I928" s="37">
        <f>SUM(H920:H927)</f>
        <v>263298</v>
      </c>
    </row>
    <row r="929" spans="1:9" ht="12.75">
      <c r="A929" s="8">
        <v>150</v>
      </c>
      <c r="B929" s="13" t="s">
        <v>1558</v>
      </c>
      <c r="C929" t="s">
        <v>1772</v>
      </c>
      <c r="F929" s="6">
        <v>542030</v>
      </c>
      <c r="G929" s="37"/>
      <c r="H929" s="6">
        <v>169886</v>
      </c>
      <c r="I929" s="37"/>
    </row>
    <row r="930" spans="2:9" ht="12.75">
      <c r="B930" s="13" t="s">
        <v>1567</v>
      </c>
      <c r="C930" t="s">
        <v>1773</v>
      </c>
      <c r="F930" s="6">
        <v>8848</v>
      </c>
      <c r="G930" s="37"/>
      <c r="H930" s="6">
        <v>4271</v>
      </c>
      <c r="I930" s="37"/>
    </row>
    <row r="931" spans="2:9" ht="12.75">
      <c r="B931" s="13">
        <v>2</v>
      </c>
      <c r="C931" t="s">
        <v>1774</v>
      </c>
      <c r="F931" s="6">
        <v>15149</v>
      </c>
      <c r="G931" s="37"/>
      <c r="H931" s="6">
        <v>3562</v>
      </c>
      <c r="I931" s="37"/>
    </row>
    <row r="932" spans="2:9" ht="12.75">
      <c r="B932" s="13" t="s">
        <v>332</v>
      </c>
      <c r="C932" t="s">
        <v>1775</v>
      </c>
      <c r="F932" s="6">
        <v>2094752</v>
      </c>
      <c r="G932" s="37"/>
      <c r="H932" s="6">
        <v>198544</v>
      </c>
      <c r="I932" s="37"/>
    </row>
    <row r="933" spans="2:9" ht="12.75">
      <c r="B933" s="13" t="s">
        <v>334</v>
      </c>
      <c r="C933" t="s">
        <v>1397</v>
      </c>
      <c r="F933" s="6">
        <v>9611</v>
      </c>
      <c r="G933" s="37"/>
      <c r="H933" s="6">
        <v>1107</v>
      </c>
      <c r="I933" s="37"/>
    </row>
    <row r="934" spans="3:9" ht="12.75">
      <c r="C934" s="1" t="s">
        <v>1398</v>
      </c>
      <c r="F934" s="6"/>
      <c r="G934" s="37">
        <f>SUM(F929:F933)</f>
        <v>2670390</v>
      </c>
      <c r="H934" s="6"/>
      <c r="I934" s="37">
        <f>SUM(H929:H933)</f>
        <v>377370</v>
      </c>
    </row>
    <row r="935" spans="1:9" ht="12.75">
      <c r="A935" s="8">
        <v>151</v>
      </c>
      <c r="B935" s="13" t="s">
        <v>274</v>
      </c>
      <c r="C935" t="s">
        <v>1403</v>
      </c>
      <c r="F935" s="6">
        <v>941941</v>
      </c>
      <c r="G935" s="37"/>
      <c r="H935" s="6">
        <v>169063</v>
      </c>
      <c r="I935" s="37"/>
    </row>
    <row r="936" spans="2:9" ht="12.75">
      <c r="B936" s="13" t="s">
        <v>275</v>
      </c>
      <c r="C936" t="s">
        <v>1399</v>
      </c>
      <c r="F936" s="6">
        <v>20595</v>
      </c>
      <c r="G936" s="37"/>
      <c r="H936" s="6">
        <v>6870</v>
      </c>
      <c r="I936" s="37"/>
    </row>
    <row r="937" spans="2:9" ht="12.75">
      <c r="B937" s="13" t="s">
        <v>1912</v>
      </c>
      <c r="C937" t="s">
        <v>1400</v>
      </c>
      <c r="F937" s="6">
        <v>32839</v>
      </c>
      <c r="G937" s="37"/>
      <c r="H937" s="6">
        <v>6201</v>
      </c>
      <c r="I937" s="37"/>
    </row>
    <row r="938" spans="2:9" ht="12.75">
      <c r="B938" s="13" t="s">
        <v>1923</v>
      </c>
      <c r="C938" t="s">
        <v>1401</v>
      </c>
      <c r="F938" s="6">
        <v>28445</v>
      </c>
      <c r="G938" s="37"/>
      <c r="H938" s="6">
        <v>5777</v>
      </c>
      <c r="I938" s="37"/>
    </row>
    <row r="939" spans="2:9" ht="12.75">
      <c r="B939" s="13" t="s">
        <v>1924</v>
      </c>
      <c r="C939" t="s">
        <v>1402</v>
      </c>
      <c r="F939" s="6">
        <v>9770</v>
      </c>
      <c r="G939" s="37"/>
      <c r="H939" s="6">
        <v>2239</v>
      </c>
      <c r="I939" s="37"/>
    </row>
    <row r="940" spans="2:9" ht="12.75">
      <c r="B940" s="13" t="s">
        <v>1555</v>
      </c>
      <c r="C940" t="s">
        <v>1404</v>
      </c>
      <c r="F940" s="6">
        <v>2715</v>
      </c>
      <c r="G940" s="37"/>
      <c r="H940" s="6">
        <v>657</v>
      </c>
      <c r="I940" s="37"/>
    </row>
    <row r="941" spans="2:9" ht="12.75">
      <c r="B941" s="13" t="s">
        <v>1979</v>
      </c>
      <c r="C941" t="s">
        <v>1405</v>
      </c>
      <c r="F941" s="6">
        <v>1953</v>
      </c>
      <c r="G941" s="37"/>
      <c r="H941" s="6">
        <v>877</v>
      </c>
      <c r="I941" s="37"/>
    </row>
    <row r="942" spans="1:9" ht="12.75">
      <c r="A942" s="8">
        <v>152</v>
      </c>
      <c r="B942" s="13" t="s">
        <v>1558</v>
      </c>
      <c r="C942" t="s">
        <v>1406</v>
      </c>
      <c r="F942" s="6">
        <v>989472</v>
      </c>
      <c r="G942" s="37"/>
      <c r="H942" s="6">
        <v>165126</v>
      </c>
      <c r="I942" s="37"/>
    </row>
    <row r="943" spans="2:9" ht="12.75">
      <c r="B943" s="13" t="s">
        <v>1567</v>
      </c>
      <c r="C943" t="s">
        <v>1407</v>
      </c>
      <c r="F943" s="6">
        <v>1062921</v>
      </c>
      <c r="G943" s="37"/>
      <c r="H943" s="6">
        <v>165031</v>
      </c>
      <c r="I943" s="123"/>
    </row>
    <row r="944" spans="1:9" ht="12.75">
      <c r="A944" s="44"/>
      <c r="B944" s="117"/>
      <c r="C944" s="15" t="s">
        <v>1689</v>
      </c>
      <c r="D944" s="15"/>
      <c r="E944" s="15"/>
      <c r="F944" s="130"/>
      <c r="G944" s="38"/>
      <c r="H944" s="130"/>
      <c r="I944" s="38"/>
    </row>
    <row r="945" spans="2:9" ht="12.75">
      <c r="B945" s="13" t="s">
        <v>430</v>
      </c>
      <c r="D945" t="s">
        <v>594</v>
      </c>
      <c r="F945" s="6">
        <v>1451953</v>
      </c>
      <c r="G945" s="37"/>
      <c r="H945" s="6">
        <v>257740</v>
      </c>
      <c r="I945" s="37"/>
    </row>
    <row r="946" spans="2:9" ht="12.75">
      <c r="B946" s="13" t="s">
        <v>431</v>
      </c>
      <c r="D946" t="s">
        <v>1408</v>
      </c>
      <c r="F946" s="6">
        <v>650451</v>
      </c>
      <c r="G946" s="37"/>
      <c r="H946" s="6">
        <v>44456</v>
      </c>
      <c r="I946" s="37"/>
    </row>
    <row r="947" spans="2:9" ht="12.75">
      <c r="B947" s="13" t="s">
        <v>1041</v>
      </c>
      <c r="C947" s="17" t="s">
        <v>595</v>
      </c>
      <c r="D947" s="17"/>
      <c r="E947" s="17"/>
      <c r="F947" s="6">
        <v>906523</v>
      </c>
      <c r="G947" s="37"/>
      <c r="H947" s="6">
        <v>102551</v>
      </c>
      <c r="I947" s="37"/>
    </row>
    <row r="948" spans="2:9" ht="12.75">
      <c r="B948" s="13" t="s">
        <v>1042</v>
      </c>
      <c r="C948" s="17"/>
      <c r="D948" t="s">
        <v>1408</v>
      </c>
      <c r="E948" s="17"/>
      <c r="F948" s="6">
        <v>189599</v>
      </c>
      <c r="G948" s="37"/>
      <c r="H948" s="6">
        <v>13443</v>
      </c>
      <c r="I948" s="37"/>
    </row>
    <row r="949" spans="1:9" ht="12.75">
      <c r="A949" s="8">
        <v>153</v>
      </c>
      <c r="B949" s="13" t="s">
        <v>1558</v>
      </c>
      <c r="C949" t="s">
        <v>1409</v>
      </c>
      <c r="F949" s="70">
        <v>4081992</v>
      </c>
      <c r="G949" s="38"/>
      <c r="H949" s="70">
        <v>426195</v>
      </c>
      <c r="I949" s="37"/>
    </row>
    <row r="950" spans="2:9" ht="12.75">
      <c r="B950" s="13" t="s">
        <v>1567</v>
      </c>
      <c r="C950" t="s">
        <v>1410</v>
      </c>
      <c r="F950" s="6">
        <v>5853</v>
      </c>
      <c r="G950" s="37"/>
      <c r="H950" s="6">
        <v>1329</v>
      </c>
      <c r="I950" s="37"/>
    </row>
    <row r="951" spans="2:9" ht="12.75">
      <c r="B951" s="13" t="s">
        <v>2039</v>
      </c>
      <c r="C951" t="s">
        <v>1401</v>
      </c>
      <c r="F951" s="6">
        <v>1435</v>
      </c>
      <c r="G951" s="37"/>
      <c r="H951" s="6">
        <v>310</v>
      </c>
      <c r="I951" s="37"/>
    </row>
    <row r="952" spans="2:12" ht="12.75">
      <c r="B952" s="13" t="s">
        <v>2040</v>
      </c>
      <c r="C952" t="s">
        <v>1402</v>
      </c>
      <c r="F952" s="6">
        <v>780</v>
      </c>
      <c r="G952" s="37"/>
      <c r="H952" s="6">
        <v>96</v>
      </c>
      <c r="I952" s="37"/>
      <c r="L952" s="158"/>
    </row>
    <row r="953" spans="2:12" ht="12.75">
      <c r="B953" s="13" t="s">
        <v>2041</v>
      </c>
      <c r="C953" t="s">
        <v>1404</v>
      </c>
      <c r="F953" s="6">
        <v>0</v>
      </c>
      <c r="G953" s="37"/>
      <c r="H953" s="6">
        <v>0</v>
      </c>
      <c r="I953" s="37"/>
      <c r="L953" s="158"/>
    </row>
    <row r="954" spans="2:12" ht="12.75">
      <c r="B954" s="13" t="s">
        <v>803</v>
      </c>
      <c r="C954" t="s">
        <v>496</v>
      </c>
      <c r="F954" s="6">
        <v>30</v>
      </c>
      <c r="G954" s="37"/>
      <c r="H954" s="6">
        <v>4</v>
      </c>
      <c r="I954" s="37"/>
      <c r="L954" s="158"/>
    </row>
    <row r="955" spans="2:9" ht="12.75">
      <c r="B955" s="13">
        <v>2</v>
      </c>
      <c r="C955" t="s">
        <v>52</v>
      </c>
      <c r="F955" s="6">
        <v>1106753</v>
      </c>
      <c r="G955" s="37"/>
      <c r="H955" s="6">
        <v>71371</v>
      </c>
      <c r="I955" s="37"/>
    </row>
    <row r="956" spans="3:9" ht="12.75">
      <c r="C956" s="1" t="s">
        <v>53</v>
      </c>
      <c r="F956" s="6"/>
      <c r="G956" s="37">
        <f>SUM(F935:F955)</f>
        <v>11486020</v>
      </c>
      <c r="H956" s="6"/>
      <c r="I956" s="37">
        <f>SUM(H935:H955)</f>
        <v>1439336</v>
      </c>
    </row>
    <row r="957" spans="1:9" ht="12.75">
      <c r="A957" s="8">
        <v>154</v>
      </c>
      <c r="B957" s="13" t="s">
        <v>1558</v>
      </c>
      <c r="C957" t="s">
        <v>54</v>
      </c>
      <c r="F957" s="6">
        <v>4814768</v>
      </c>
      <c r="G957" s="37"/>
      <c r="H957" s="6">
        <v>376882</v>
      </c>
      <c r="I957" s="37"/>
    </row>
    <row r="958" spans="2:9" ht="12.75">
      <c r="B958" s="13" t="s">
        <v>1567</v>
      </c>
      <c r="C958" t="s">
        <v>55</v>
      </c>
      <c r="F958" s="6">
        <v>1014535</v>
      </c>
      <c r="G958" s="37"/>
      <c r="H958" s="6">
        <v>102103</v>
      </c>
      <c r="I958" s="37"/>
    </row>
    <row r="959" spans="2:9" ht="12.75">
      <c r="B959" s="13" t="s">
        <v>430</v>
      </c>
      <c r="C959" t="s">
        <v>56</v>
      </c>
      <c r="F959" s="6">
        <v>178959</v>
      </c>
      <c r="G959" s="37"/>
      <c r="H959" s="6">
        <v>8679</v>
      </c>
      <c r="I959" s="37"/>
    </row>
    <row r="960" spans="2:9" ht="12.75">
      <c r="B960" s="13" t="s">
        <v>431</v>
      </c>
      <c r="C960" t="s">
        <v>57</v>
      </c>
      <c r="F960" s="6">
        <v>23914</v>
      </c>
      <c r="G960" s="37"/>
      <c r="H960" s="6">
        <v>1199</v>
      </c>
      <c r="I960" s="37"/>
    </row>
    <row r="961" spans="2:9" ht="12.75">
      <c r="B961" s="13" t="s">
        <v>1568</v>
      </c>
      <c r="C961" t="s">
        <v>58</v>
      </c>
      <c r="F961" s="6">
        <v>0</v>
      </c>
      <c r="G961" s="37"/>
      <c r="H961" s="6">
        <v>0</v>
      </c>
      <c r="I961" s="37"/>
    </row>
    <row r="962" spans="3:9" ht="12.75">
      <c r="C962" s="1" t="s">
        <v>59</v>
      </c>
      <c r="F962" s="6"/>
      <c r="G962" s="37">
        <f>SUM(F957:F961)</f>
        <v>6032176</v>
      </c>
      <c r="H962" s="6"/>
      <c r="I962" s="37">
        <f>SUM(H957:H961)</f>
        <v>488863</v>
      </c>
    </row>
    <row r="963" spans="1:9" ht="12.75">
      <c r="A963" s="8">
        <v>155</v>
      </c>
      <c r="C963" t="s">
        <v>60</v>
      </c>
      <c r="F963" s="6"/>
      <c r="G963" s="37"/>
      <c r="H963" s="6"/>
      <c r="I963" s="37"/>
    </row>
    <row r="964" spans="2:9" ht="12.75">
      <c r="B964" s="13" t="s">
        <v>1558</v>
      </c>
      <c r="D964" t="s">
        <v>61</v>
      </c>
      <c r="F964" s="6">
        <v>1476510</v>
      </c>
      <c r="G964" s="37"/>
      <c r="H964" s="6">
        <v>232941</v>
      </c>
      <c r="I964" s="37"/>
    </row>
    <row r="965" spans="2:9" ht="12.75">
      <c r="B965" s="13" t="s">
        <v>1567</v>
      </c>
      <c r="D965" t="s">
        <v>62</v>
      </c>
      <c r="F965" s="6">
        <v>265950</v>
      </c>
      <c r="G965" s="37"/>
      <c r="H965" s="6">
        <v>35470</v>
      </c>
      <c r="I965" s="37"/>
    </row>
    <row r="966" spans="2:9" ht="12.75">
      <c r="B966" s="13" t="s">
        <v>2039</v>
      </c>
      <c r="D966" t="s">
        <v>63</v>
      </c>
      <c r="F966" s="6">
        <v>54058</v>
      </c>
      <c r="G966" s="37"/>
      <c r="H966" s="6">
        <v>5219</v>
      </c>
      <c r="I966" s="37"/>
    </row>
    <row r="967" spans="2:9" ht="12.75">
      <c r="B967" s="13" t="s">
        <v>2040</v>
      </c>
      <c r="D967" t="s">
        <v>64</v>
      </c>
      <c r="F967" s="6">
        <v>51878</v>
      </c>
      <c r="G967" s="37"/>
      <c r="H967" s="6">
        <v>3630</v>
      </c>
      <c r="I967" s="37"/>
    </row>
    <row r="968" spans="3:9" ht="12.75">
      <c r="C968" t="s">
        <v>65</v>
      </c>
      <c r="F968" s="6"/>
      <c r="G968" s="37"/>
      <c r="H968" s="6"/>
      <c r="I968" s="37"/>
    </row>
    <row r="969" spans="2:9" ht="12.75">
      <c r="B969" s="13" t="s">
        <v>430</v>
      </c>
      <c r="D969" t="s">
        <v>66</v>
      </c>
      <c r="F969" s="6">
        <v>287297</v>
      </c>
      <c r="G969" s="37"/>
      <c r="H969" s="6">
        <v>17035</v>
      </c>
      <c r="I969" s="37"/>
    </row>
    <row r="970" spans="2:9" ht="12.75">
      <c r="B970" s="13" t="s">
        <v>431</v>
      </c>
      <c r="D970" t="s">
        <v>67</v>
      </c>
      <c r="F970" s="6">
        <v>17189</v>
      </c>
      <c r="G970" s="37"/>
      <c r="H970" s="6">
        <v>623</v>
      </c>
      <c r="I970" s="37"/>
    </row>
    <row r="971" spans="2:9" ht="12.75">
      <c r="B971" s="13" t="s">
        <v>791</v>
      </c>
      <c r="D971" t="s">
        <v>68</v>
      </c>
      <c r="F971" s="6">
        <v>17554</v>
      </c>
      <c r="G971" s="37"/>
      <c r="H971" s="6">
        <v>470</v>
      </c>
      <c r="I971" s="37"/>
    </row>
    <row r="972" spans="3:9" ht="12.75">
      <c r="C972" t="s">
        <v>69</v>
      </c>
      <c r="F972" s="6"/>
      <c r="G972" s="37"/>
      <c r="H972" s="6"/>
      <c r="I972" s="37"/>
    </row>
    <row r="973" spans="4:9" ht="12.75">
      <c r="D973" t="s">
        <v>70</v>
      </c>
      <c r="F973"/>
      <c r="G973" s="37"/>
      <c r="H973"/>
      <c r="I973" s="37"/>
    </row>
    <row r="974" spans="1:9" ht="12.75">
      <c r="A974" s="44"/>
      <c r="B974" s="117" t="s">
        <v>72</v>
      </c>
      <c r="C974" s="15"/>
      <c r="D974" s="15"/>
      <c r="E974" s="15" t="s">
        <v>61</v>
      </c>
      <c r="F974" s="70">
        <v>12485</v>
      </c>
      <c r="G974" s="38"/>
      <c r="H974" s="70">
        <v>1952</v>
      </c>
      <c r="I974" s="37"/>
    </row>
    <row r="975" spans="1:9" ht="12.75">
      <c r="A975" s="44"/>
      <c r="B975" s="117" t="s">
        <v>73</v>
      </c>
      <c r="C975" s="15"/>
      <c r="D975" s="15"/>
      <c r="E975" s="15" t="s">
        <v>62</v>
      </c>
      <c r="F975" s="70">
        <v>728</v>
      </c>
      <c r="G975" s="38"/>
      <c r="H975" s="70">
        <v>122</v>
      </c>
      <c r="I975" s="37"/>
    </row>
    <row r="976" spans="1:9" ht="12.75">
      <c r="A976" s="44"/>
      <c r="B976" s="117" t="s">
        <v>74</v>
      </c>
      <c r="C976" s="15"/>
      <c r="D976" s="15"/>
      <c r="E976" s="15" t="s">
        <v>63</v>
      </c>
      <c r="F976" s="70">
        <v>884</v>
      </c>
      <c r="G976" s="38"/>
      <c r="H976" s="70">
        <v>112</v>
      </c>
      <c r="I976" s="37"/>
    </row>
    <row r="977" spans="1:9" ht="12.75">
      <c r="A977" s="44"/>
      <c r="B977" s="117" t="s">
        <v>75</v>
      </c>
      <c r="C977" s="15"/>
      <c r="D977" s="15"/>
      <c r="E977" s="15" t="s">
        <v>64</v>
      </c>
      <c r="F977" s="70">
        <v>1268</v>
      </c>
      <c r="G977" s="38"/>
      <c r="H977" s="70">
        <v>56</v>
      </c>
      <c r="I977" s="37"/>
    </row>
    <row r="978" spans="1:9" ht="12.75">
      <c r="A978" s="44"/>
      <c r="B978" s="117"/>
      <c r="C978" s="15"/>
      <c r="D978" s="15" t="s">
        <v>71</v>
      </c>
      <c r="E978" s="15"/>
      <c r="F978" s="70"/>
      <c r="G978" s="38"/>
      <c r="H978" s="70"/>
      <c r="I978" s="37"/>
    </row>
    <row r="979" spans="1:9" ht="12.75">
      <c r="A979" s="44"/>
      <c r="B979" s="117" t="s">
        <v>957</v>
      </c>
      <c r="C979" s="15"/>
      <c r="D979" s="15"/>
      <c r="E979" s="15" t="s">
        <v>66</v>
      </c>
      <c r="F979" s="70">
        <v>113</v>
      </c>
      <c r="G979" s="38"/>
      <c r="H979" s="70">
        <v>3</v>
      </c>
      <c r="I979" s="37"/>
    </row>
    <row r="980" spans="1:9" ht="12.75">
      <c r="A980" s="44"/>
      <c r="B980" s="117" t="s">
        <v>958</v>
      </c>
      <c r="C980" s="15"/>
      <c r="D980" s="15"/>
      <c r="E980" s="15" t="s">
        <v>67</v>
      </c>
      <c r="F980" s="70">
        <v>201</v>
      </c>
      <c r="G980" s="38"/>
      <c r="H980" s="70">
        <v>3</v>
      </c>
      <c r="I980" s="37"/>
    </row>
    <row r="981" spans="1:9" ht="12.75">
      <c r="A981" s="44"/>
      <c r="B981" s="117" t="s">
        <v>1474</v>
      </c>
      <c r="C981" s="15"/>
      <c r="D981" s="15"/>
      <c r="E981" s="15" t="s">
        <v>68</v>
      </c>
      <c r="F981" s="70">
        <v>120</v>
      </c>
      <c r="G981" s="38"/>
      <c r="H981" s="70">
        <v>1</v>
      </c>
      <c r="I981" s="37"/>
    </row>
    <row r="982" spans="3:9" ht="12.75">
      <c r="C982" s="1" t="s">
        <v>1475</v>
      </c>
      <c r="F982" s="6"/>
      <c r="G982" s="37">
        <f>SUM(F964:F981)</f>
        <v>2186235</v>
      </c>
      <c r="H982" s="6"/>
      <c r="I982" s="37">
        <f>SUM(H964:H981)</f>
        <v>297637</v>
      </c>
    </row>
    <row r="983" spans="1:9" ht="12.75">
      <c r="A983" s="8">
        <v>156</v>
      </c>
      <c r="C983" t="s">
        <v>1476</v>
      </c>
      <c r="F983" s="6"/>
      <c r="G983" s="37"/>
      <c r="H983" s="6"/>
      <c r="I983" s="37"/>
    </row>
    <row r="984" spans="2:9" ht="12.75">
      <c r="B984" s="13" t="s">
        <v>2014</v>
      </c>
      <c r="D984" t="s">
        <v>1477</v>
      </c>
      <c r="F984" s="6">
        <v>1305825</v>
      </c>
      <c r="G984" s="37"/>
      <c r="H984" s="6">
        <v>81102</v>
      </c>
      <c r="I984" s="37"/>
    </row>
    <row r="985" spans="2:9" ht="12.75">
      <c r="B985" s="13" t="s">
        <v>159</v>
      </c>
      <c r="D985" t="s">
        <v>1478</v>
      </c>
      <c r="F985" s="6">
        <v>354</v>
      </c>
      <c r="G985" s="37"/>
      <c r="H985" s="6">
        <v>3</v>
      </c>
      <c r="I985" s="37"/>
    </row>
    <row r="986" spans="2:9" ht="12.75">
      <c r="B986" s="13" t="s">
        <v>2015</v>
      </c>
      <c r="C986" t="s">
        <v>1479</v>
      </c>
      <c r="F986" s="6">
        <v>3087</v>
      </c>
      <c r="G986" s="37"/>
      <c r="H986" s="6">
        <v>286</v>
      </c>
      <c r="I986" s="37"/>
    </row>
    <row r="987" spans="2:9" ht="12.75">
      <c r="B987" s="13" t="s">
        <v>1567</v>
      </c>
      <c r="C987" t="s">
        <v>156</v>
      </c>
      <c r="F987" s="6">
        <v>769744</v>
      </c>
      <c r="G987" s="37"/>
      <c r="H987" s="6">
        <v>270382</v>
      </c>
      <c r="I987" s="37"/>
    </row>
    <row r="988" spans="2:9" ht="12.75">
      <c r="B988" s="13" t="s">
        <v>160</v>
      </c>
      <c r="C988" t="s">
        <v>157</v>
      </c>
      <c r="F988" s="6">
        <v>55136</v>
      </c>
      <c r="G988" s="37"/>
      <c r="H988" s="6">
        <v>4936</v>
      </c>
      <c r="I988" s="37"/>
    </row>
    <row r="989" spans="2:9" ht="12.75">
      <c r="B989" s="13" t="s">
        <v>159</v>
      </c>
      <c r="E989" t="s">
        <v>158</v>
      </c>
      <c r="F989" s="6">
        <v>392</v>
      </c>
      <c r="G989" s="37"/>
      <c r="H989" s="6">
        <v>6</v>
      </c>
      <c r="I989" s="37"/>
    </row>
    <row r="990" spans="2:9" ht="12.75">
      <c r="B990" s="13" t="s">
        <v>162</v>
      </c>
      <c r="D990" t="s">
        <v>161</v>
      </c>
      <c r="F990" s="6">
        <v>9886</v>
      </c>
      <c r="G990" s="37"/>
      <c r="H990" s="6">
        <v>522</v>
      </c>
      <c r="I990" s="37"/>
    </row>
    <row r="991" spans="2:9" ht="12.75">
      <c r="B991" s="13" t="s">
        <v>159</v>
      </c>
      <c r="E991" t="s">
        <v>158</v>
      </c>
      <c r="F991" s="6">
        <v>539</v>
      </c>
      <c r="G991" s="37"/>
      <c r="H991" s="6">
        <v>18</v>
      </c>
      <c r="I991" s="37"/>
    </row>
    <row r="992" spans="2:9" ht="12.75">
      <c r="B992" s="13" t="s">
        <v>1537</v>
      </c>
      <c r="C992" t="s">
        <v>163</v>
      </c>
      <c r="F992" s="6">
        <v>226133</v>
      </c>
      <c r="G992" s="37"/>
      <c r="H992" s="6">
        <v>24450</v>
      </c>
      <c r="I992" s="37"/>
    </row>
    <row r="993" spans="2:9" ht="12.75">
      <c r="B993" s="13" t="s">
        <v>1538</v>
      </c>
      <c r="D993" t="s">
        <v>164</v>
      </c>
      <c r="F993" s="6">
        <v>80077</v>
      </c>
      <c r="G993" s="37"/>
      <c r="H993" s="6">
        <v>5157</v>
      </c>
      <c r="I993" s="37"/>
    </row>
    <row r="994" spans="2:9" ht="12.75">
      <c r="B994" s="13" t="s">
        <v>1539</v>
      </c>
      <c r="C994" t="s">
        <v>165</v>
      </c>
      <c r="F994" s="6">
        <v>150</v>
      </c>
      <c r="G994" s="37"/>
      <c r="H994" s="6">
        <v>33</v>
      </c>
      <c r="I994" s="37"/>
    </row>
    <row r="995" spans="2:9" ht="12.75">
      <c r="B995" s="13" t="s">
        <v>2040</v>
      </c>
      <c r="C995" t="s">
        <v>166</v>
      </c>
      <c r="F995" s="6">
        <v>445599</v>
      </c>
      <c r="G995" s="37"/>
      <c r="H995" s="6">
        <v>25082</v>
      </c>
      <c r="I995" s="37"/>
    </row>
    <row r="996" spans="1:9" ht="12.75">
      <c r="A996" s="55"/>
      <c r="B996" s="60" t="s">
        <v>174</v>
      </c>
      <c r="C996" s="51"/>
      <c r="D996" s="51" t="s">
        <v>175</v>
      </c>
      <c r="E996" s="51"/>
      <c r="F996" s="68"/>
      <c r="G996" s="52"/>
      <c r="H996" s="68"/>
      <c r="I996" s="37"/>
    </row>
    <row r="997" spans="3:9" ht="12.75">
      <c r="C997" t="s">
        <v>167</v>
      </c>
      <c r="F997" s="6"/>
      <c r="G997" s="37"/>
      <c r="H997" s="6"/>
      <c r="I997" s="37"/>
    </row>
    <row r="998" spans="2:9" ht="12.75">
      <c r="B998" s="13" t="s">
        <v>430</v>
      </c>
      <c r="D998" t="s">
        <v>168</v>
      </c>
      <c r="F998" s="6">
        <v>241659</v>
      </c>
      <c r="G998" s="37"/>
      <c r="H998" s="6">
        <v>7910</v>
      </c>
      <c r="I998" s="37"/>
    </row>
    <row r="999" spans="2:9" ht="12.75">
      <c r="B999" s="13" t="s">
        <v>1041</v>
      </c>
      <c r="D999" t="s">
        <v>1478</v>
      </c>
      <c r="F999" s="6">
        <v>101</v>
      </c>
      <c r="G999" s="37"/>
      <c r="H999" s="6">
        <v>2</v>
      </c>
      <c r="I999" s="37"/>
    </row>
    <row r="1000" spans="2:9" ht="12.75">
      <c r="B1000" s="13" t="s">
        <v>50</v>
      </c>
      <c r="D1000" t="s">
        <v>169</v>
      </c>
      <c r="F1000" s="6">
        <v>88884</v>
      </c>
      <c r="G1000" s="37"/>
      <c r="H1000" s="6">
        <v>2094</v>
      </c>
      <c r="I1000" s="37"/>
    </row>
    <row r="1001" spans="2:9" ht="12.75">
      <c r="B1001" s="13" t="s">
        <v>51</v>
      </c>
      <c r="E1001" t="s">
        <v>170</v>
      </c>
      <c r="F1001" s="6">
        <v>191861</v>
      </c>
      <c r="G1001" s="37"/>
      <c r="H1001" s="6">
        <v>4006</v>
      </c>
      <c r="I1001" s="37"/>
    </row>
    <row r="1002" spans="3:9" ht="12.75">
      <c r="C1002" t="s">
        <v>1535</v>
      </c>
      <c r="F1002" s="6"/>
      <c r="G1002" s="37"/>
      <c r="H1002" s="6"/>
      <c r="I1002" s="37"/>
    </row>
    <row r="1003" spans="2:9" ht="12.75">
      <c r="B1003" s="13" t="s">
        <v>50</v>
      </c>
      <c r="D1003" t="s">
        <v>1536</v>
      </c>
      <c r="F1003" s="6">
        <v>254585</v>
      </c>
      <c r="G1003" s="37"/>
      <c r="H1003" s="6">
        <v>7134</v>
      </c>
      <c r="I1003" s="37"/>
    </row>
    <row r="1004" spans="2:9" ht="12.75">
      <c r="B1004" s="13" t="s">
        <v>159</v>
      </c>
      <c r="E1004" t="s">
        <v>158</v>
      </c>
      <c r="F1004" s="6">
        <v>28473</v>
      </c>
      <c r="G1004" s="37"/>
      <c r="H1004" s="6">
        <v>633</v>
      </c>
      <c r="I1004" s="37"/>
    </row>
    <row r="1005" spans="2:9" ht="12.75">
      <c r="B1005" s="13" t="s">
        <v>51</v>
      </c>
      <c r="D1005" t="s">
        <v>68</v>
      </c>
      <c r="F1005" s="6">
        <v>31680</v>
      </c>
      <c r="G1005" s="37"/>
      <c r="H1005" s="6">
        <v>600</v>
      </c>
      <c r="I1005" s="37"/>
    </row>
    <row r="1006" spans="2:9" ht="12.75">
      <c r="B1006" s="13" t="s">
        <v>159</v>
      </c>
      <c r="E1006" t="s">
        <v>158</v>
      </c>
      <c r="F1006" s="6">
        <v>26431</v>
      </c>
      <c r="G1006" s="37"/>
      <c r="H1006" s="6">
        <v>362</v>
      </c>
      <c r="I1006" s="37"/>
    </row>
    <row r="1007" spans="2:9" ht="12.75">
      <c r="B1007" s="13">
        <v>3</v>
      </c>
      <c r="C1007" t="s">
        <v>1757</v>
      </c>
      <c r="F1007" s="6">
        <v>219139</v>
      </c>
      <c r="G1007" s="37"/>
      <c r="H1007" s="6">
        <v>14989</v>
      </c>
      <c r="I1007" s="37"/>
    </row>
    <row r="1008" spans="3:9" ht="12.75">
      <c r="C1008" s="1" t="s">
        <v>1758</v>
      </c>
      <c r="F1008" s="6"/>
      <c r="G1008" s="37">
        <f>SUM(F984:F1007)</f>
        <v>3979735</v>
      </c>
      <c r="H1008" s="6"/>
      <c r="I1008" s="37">
        <f>SUM(H984:H1007)</f>
        <v>449707</v>
      </c>
    </row>
    <row r="1009" spans="1:9" ht="12.75">
      <c r="A1009" s="8">
        <v>157</v>
      </c>
      <c r="B1009" s="13">
        <v>1</v>
      </c>
      <c r="C1009" t="s">
        <v>1759</v>
      </c>
      <c r="F1009" s="6">
        <v>153274</v>
      </c>
      <c r="G1009" s="37"/>
      <c r="H1009" s="6">
        <v>1273</v>
      </c>
      <c r="I1009" s="37"/>
    </row>
    <row r="1010" spans="2:9" ht="12.75">
      <c r="B1010" s="13">
        <v>2</v>
      </c>
      <c r="D1010" t="s">
        <v>1760</v>
      </c>
      <c r="F1010" s="6">
        <v>167044</v>
      </c>
      <c r="G1010" s="37"/>
      <c r="H1010" s="6">
        <v>664</v>
      </c>
      <c r="I1010" s="37"/>
    </row>
    <row r="1011" spans="2:9" ht="12.75">
      <c r="B1011" s="13">
        <v>3</v>
      </c>
      <c r="D1011" t="s">
        <v>1761</v>
      </c>
      <c r="F1011" s="6">
        <v>101952</v>
      </c>
      <c r="G1011" s="37"/>
      <c r="H1011" s="6">
        <v>1346</v>
      </c>
      <c r="I1011" s="37"/>
    </row>
    <row r="1012" spans="1:9" ht="12.75">
      <c r="A1012" s="8">
        <v>158</v>
      </c>
      <c r="B1012" s="13">
        <v>1</v>
      </c>
      <c r="C1012" t="s">
        <v>1762</v>
      </c>
      <c r="F1012" s="6">
        <v>1088945</v>
      </c>
      <c r="G1012" s="37"/>
      <c r="H1012" s="6">
        <v>19881</v>
      </c>
      <c r="I1012" s="37"/>
    </row>
    <row r="1013" spans="2:9" ht="12.75">
      <c r="B1013" s="13" t="s">
        <v>1175</v>
      </c>
      <c r="C1013" t="s">
        <v>1763</v>
      </c>
      <c r="F1013" s="6">
        <v>14415</v>
      </c>
      <c r="G1013" s="37"/>
      <c r="H1013" s="6">
        <v>260</v>
      </c>
      <c r="I1013" s="37"/>
    </row>
    <row r="1014" spans="2:9" ht="12.75">
      <c r="B1014" s="13">
        <v>2</v>
      </c>
      <c r="D1014" t="s">
        <v>1173</v>
      </c>
      <c r="F1014" s="6">
        <v>162164</v>
      </c>
      <c r="G1014" s="37"/>
      <c r="H1014" s="6">
        <v>778</v>
      </c>
      <c r="I1014" s="37"/>
    </row>
    <row r="1015" spans="2:9" ht="12.75">
      <c r="B1015" s="13">
        <v>3</v>
      </c>
      <c r="C1015" t="s">
        <v>1174</v>
      </c>
      <c r="F1015" s="6">
        <v>42957</v>
      </c>
      <c r="G1015" s="37"/>
      <c r="H1015" s="6">
        <v>5424</v>
      </c>
      <c r="I1015" s="37"/>
    </row>
    <row r="1016" spans="1:9" ht="12.75">
      <c r="A1016" s="8">
        <v>159</v>
      </c>
      <c r="B1016" s="13" t="s">
        <v>274</v>
      </c>
      <c r="C1016" t="s">
        <v>1176</v>
      </c>
      <c r="F1016" s="6">
        <v>28514</v>
      </c>
      <c r="G1016" s="37"/>
      <c r="H1016" s="6">
        <v>259</v>
      </c>
      <c r="I1016" s="37"/>
    </row>
    <row r="1017" spans="2:9" ht="12.75">
      <c r="B1017" s="13" t="s">
        <v>275</v>
      </c>
      <c r="C1017" t="s">
        <v>596</v>
      </c>
      <c r="F1017" s="6">
        <v>1586038</v>
      </c>
      <c r="G1017" s="37"/>
      <c r="H1017" s="6">
        <v>9775</v>
      </c>
      <c r="I1017" s="37"/>
    </row>
    <row r="1018" spans="2:9" ht="12.75">
      <c r="B1018" s="13" t="s">
        <v>1912</v>
      </c>
      <c r="C1018" t="s">
        <v>1391</v>
      </c>
      <c r="F1018" s="6">
        <v>373137</v>
      </c>
      <c r="G1018" s="37"/>
      <c r="H1018" s="6">
        <v>3809</v>
      </c>
      <c r="I1018" s="37"/>
    </row>
    <row r="1019" spans="1:9" ht="12.75">
      <c r="A1019" s="8">
        <v>160</v>
      </c>
      <c r="B1019" s="13" t="s">
        <v>1558</v>
      </c>
      <c r="C1019" t="s">
        <v>1392</v>
      </c>
      <c r="F1019" s="6">
        <v>1370948</v>
      </c>
      <c r="G1019" s="37"/>
      <c r="H1019" s="6">
        <v>190625</v>
      </c>
      <c r="I1019" s="37"/>
    </row>
    <row r="1020" spans="2:9" ht="12.75">
      <c r="B1020" s="13" t="s">
        <v>1567</v>
      </c>
      <c r="C1020" t="s">
        <v>1393</v>
      </c>
      <c r="F1020" s="6">
        <v>21377</v>
      </c>
      <c r="G1020" s="37"/>
      <c r="H1020" s="6">
        <v>2716</v>
      </c>
      <c r="I1020" s="37"/>
    </row>
    <row r="1021" spans="2:9" ht="12.75">
      <c r="B1021" s="13" t="s">
        <v>430</v>
      </c>
      <c r="C1021" t="s">
        <v>904</v>
      </c>
      <c r="F1021" s="6">
        <v>630313</v>
      </c>
      <c r="G1021" s="37"/>
      <c r="H1021" s="6">
        <v>133472</v>
      </c>
      <c r="I1021" s="37"/>
    </row>
    <row r="1022" spans="2:9" ht="12.75">
      <c r="B1022" s="13" t="s">
        <v>431</v>
      </c>
      <c r="C1022" t="s">
        <v>905</v>
      </c>
      <c r="F1022" s="6">
        <v>450896</v>
      </c>
      <c r="G1022" s="37"/>
      <c r="H1022" s="6">
        <v>70191</v>
      </c>
      <c r="I1022" s="37"/>
    </row>
    <row r="1023" spans="1:9" ht="12.75">
      <c r="A1023" s="8">
        <v>161</v>
      </c>
      <c r="B1023" s="13" t="s">
        <v>1558</v>
      </c>
      <c r="C1023" t="s">
        <v>906</v>
      </c>
      <c r="F1023" s="6">
        <v>1175375</v>
      </c>
      <c r="G1023" s="37"/>
      <c r="H1023" s="6">
        <v>109240</v>
      </c>
      <c r="I1023" s="37"/>
    </row>
    <row r="1024" spans="2:9" ht="12.75">
      <c r="B1024" s="13" t="s">
        <v>1567</v>
      </c>
      <c r="D1024" s="15" t="s">
        <v>2190</v>
      </c>
      <c r="E1024" s="15"/>
      <c r="F1024" s="6">
        <v>610</v>
      </c>
      <c r="G1024" s="37"/>
      <c r="H1024" s="6">
        <v>45</v>
      </c>
      <c r="I1024" s="37"/>
    </row>
    <row r="1025" spans="2:9" ht="12.75">
      <c r="B1025" s="13">
        <v>2</v>
      </c>
      <c r="D1025" t="s">
        <v>907</v>
      </c>
      <c r="F1025" s="6">
        <v>4327396</v>
      </c>
      <c r="G1025" s="37"/>
      <c r="H1025" s="6">
        <v>483746</v>
      </c>
      <c r="I1025" s="37"/>
    </row>
    <row r="1026" spans="1:9" ht="12.75">
      <c r="A1026" s="8">
        <v>162</v>
      </c>
      <c r="B1026" s="13">
        <v>1</v>
      </c>
      <c r="C1026" t="s">
        <v>908</v>
      </c>
      <c r="F1026" s="6">
        <v>90162</v>
      </c>
      <c r="G1026" s="37"/>
      <c r="H1026" s="6">
        <v>2377</v>
      </c>
      <c r="I1026" s="37"/>
    </row>
    <row r="1027" spans="2:9" ht="12.75">
      <c r="B1027" s="13" t="s">
        <v>430</v>
      </c>
      <c r="C1027" t="s">
        <v>909</v>
      </c>
      <c r="F1027" s="6">
        <v>131681</v>
      </c>
      <c r="G1027" s="37"/>
      <c r="H1027" s="6">
        <v>1330</v>
      </c>
      <c r="I1027" s="37"/>
    </row>
    <row r="1028" spans="2:9" ht="12.75">
      <c r="B1028" s="13" t="s">
        <v>431</v>
      </c>
      <c r="C1028" t="s">
        <v>910</v>
      </c>
      <c r="F1028" s="6">
        <v>29684</v>
      </c>
      <c r="G1028" s="37"/>
      <c r="H1028" s="6">
        <v>273</v>
      </c>
      <c r="I1028" s="37"/>
    </row>
    <row r="1029" spans="2:9" ht="12.75">
      <c r="B1029" s="13">
        <v>3</v>
      </c>
      <c r="C1029" t="s">
        <v>911</v>
      </c>
      <c r="F1029" s="6">
        <v>7297</v>
      </c>
      <c r="G1029" s="37"/>
      <c r="H1029" s="6">
        <v>879</v>
      </c>
      <c r="I1029" s="37"/>
    </row>
    <row r="1030" spans="1:9" ht="12.75">
      <c r="A1030" s="8">
        <v>163</v>
      </c>
      <c r="B1030" s="13">
        <v>1</v>
      </c>
      <c r="C1030" t="s">
        <v>912</v>
      </c>
      <c r="F1030" s="6">
        <v>161438</v>
      </c>
      <c r="G1030" s="37"/>
      <c r="H1030" s="6">
        <v>28157</v>
      </c>
      <c r="I1030" s="37"/>
    </row>
    <row r="1031" spans="2:9" ht="12.75">
      <c r="B1031" s="13">
        <v>2</v>
      </c>
      <c r="D1031" t="s">
        <v>913</v>
      </c>
      <c r="F1031" s="6">
        <v>63341</v>
      </c>
      <c r="G1031" s="37"/>
      <c r="H1031" s="6">
        <v>3511</v>
      </c>
      <c r="I1031" s="37"/>
    </row>
    <row r="1032" spans="2:9" ht="12.75">
      <c r="B1032" s="13">
        <v>3</v>
      </c>
      <c r="D1032" t="s">
        <v>914</v>
      </c>
      <c r="F1032" s="6">
        <v>155345</v>
      </c>
      <c r="G1032" s="37"/>
      <c r="H1032" s="6">
        <v>5906</v>
      </c>
      <c r="I1032" s="37"/>
    </row>
    <row r="1033" spans="1:9" ht="12.75">
      <c r="A1033" s="8">
        <v>164</v>
      </c>
      <c r="B1033" s="13" t="s">
        <v>274</v>
      </c>
      <c r="C1033" t="s">
        <v>915</v>
      </c>
      <c r="F1033" s="6">
        <v>83457</v>
      </c>
      <c r="G1033" s="37"/>
      <c r="H1033" s="6">
        <v>10829</v>
      </c>
      <c r="I1033" s="37"/>
    </row>
    <row r="1034" spans="2:9" ht="12.75">
      <c r="B1034" s="13" t="s">
        <v>1413</v>
      </c>
      <c r="C1034" t="s">
        <v>1411</v>
      </c>
      <c r="F1034" s="6">
        <v>9503</v>
      </c>
      <c r="G1034" s="37"/>
      <c r="H1034" s="6">
        <v>772</v>
      </c>
      <c r="I1034" s="37"/>
    </row>
    <row r="1035" spans="2:9" ht="12.75">
      <c r="B1035" s="13" t="s">
        <v>1912</v>
      </c>
      <c r="C1035" t="s">
        <v>1412</v>
      </c>
      <c r="F1035" s="6">
        <v>13706</v>
      </c>
      <c r="G1035" s="37"/>
      <c r="H1035" s="6">
        <v>4426</v>
      </c>
      <c r="I1035" s="37"/>
    </row>
    <row r="1036" spans="3:9" ht="12.75">
      <c r="C1036" s="1" t="s">
        <v>1414</v>
      </c>
      <c r="F1036" s="6"/>
      <c r="G1036" s="37">
        <f>SUM(F1009:F1035)</f>
        <v>12440969</v>
      </c>
      <c r="H1036" s="6"/>
      <c r="I1036" s="37">
        <f>SUM(H1009:H1035)</f>
        <v>1091964</v>
      </c>
    </row>
    <row r="1037" spans="1:9" ht="12.75">
      <c r="A1037" s="8">
        <v>165</v>
      </c>
      <c r="C1037" t="s">
        <v>1415</v>
      </c>
      <c r="F1037" s="6">
        <v>76491</v>
      </c>
      <c r="G1037" s="37"/>
      <c r="H1037" s="6">
        <v>1294</v>
      </c>
      <c r="I1037" s="37"/>
    </row>
    <row r="1038" spans="2:9" ht="12.75">
      <c r="B1038" s="13" t="s">
        <v>275</v>
      </c>
      <c r="C1038" t="s">
        <v>1416</v>
      </c>
      <c r="F1038" s="6">
        <v>2627</v>
      </c>
      <c r="G1038" s="37"/>
      <c r="H1038" s="6">
        <v>78</v>
      </c>
      <c r="I1038" s="37"/>
    </row>
    <row r="1039" spans="2:9" ht="12.75">
      <c r="B1039" s="13" t="s">
        <v>1912</v>
      </c>
      <c r="C1039" t="s">
        <v>597</v>
      </c>
      <c r="F1039" s="6">
        <v>15970</v>
      </c>
      <c r="G1039" s="37"/>
      <c r="H1039" s="6">
        <v>971</v>
      </c>
      <c r="I1039" s="37"/>
    </row>
    <row r="1040" spans="1:9" ht="12.75">
      <c r="A1040" s="8">
        <v>166</v>
      </c>
      <c r="C1040" t="s">
        <v>1417</v>
      </c>
      <c r="F1040" s="6">
        <v>303276</v>
      </c>
      <c r="G1040" s="37"/>
      <c r="H1040" s="6">
        <v>15525</v>
      </c>
      <c r="I1040" s="37"/>
    </row>
    <row r="1041" spans="1:9" ht="12.75">
      <c r="A1041" s="8">
        <v>167</v>
      </c>
      <c r="C1041" t="s">
        <v>1418</v>
      </c>
      <c r="F1041" s="6"/>
      <c r="G1041" s="37"/>
      <c r="H1041" s="6"/>
      <c r="I1041" s="37"/>
    </row>
    <row r="1042" spans="2:9" ht="12.75">
      <c r="B1042" s="13" t="s">
        <v>2014</v>
      </c>
      <c r="D1042" t="s">
        <v>1419</v>
      </c>
      <c r="F1042" s="6">
        <v>24559582</v>
      </c>
      <c r="G1042" s="37"/>
      <c r="H1042" s="6">
        <v>3106082</v>
      </c>
      <c r="I1042" s="37"/>
    </row>
    <row r="1043" spans="2:9" ht="12.75">
      <c r="B1043" s="13" t="s">
        <v>2015</v>
      </c>
      <c r="D1043" t="s">
        <v>1420</v>
      </c>
      <c r="F1043" s="6">
        <v>2574215</v>
      </c>
      <c r="G1043" s="37"/>
      <c r="H1043" s="6">
        <v>267988</v>
      </c>
      <c r="I1043" s="37"/>
    </row>
    <row r="1044" spans="2:9" ht="12.75">
      <c r="B1044" s="13" t="s">
        <v>2251</v>
      </c>
      <c r="D1044" t="s">
        <v>1421</v>
      </c>
      <c r="F1044" s="6">
        <v>1168867</v>
      </c>
      <c r="G1044" s="37"/>
      <c r="H1044" s="6">
        <v>157527</v>
      </c>
      <c r="I1044" s="37"/>
    </row>
    <row r="1045" spans="2:9" ht="12.75">
      <c r="B1045" s="13" t="s">
        <v>1425</v>
      </c>
      <c r="D1045" t="s">
        <v>1438</v>
      </c>
      <c r="F1045" s="6">
        <v>219996</v>
      </c>
      <c r="G1045" s="37"/>
      <c r="H1045" s="6">
        <v>26531</v>
      </c>
      <c r="I1045" s="37"/>
    </row>
    <row r="1046" spans="2:9" ht="12.75">
      <c r="B1046" s="13" t="s">
        <v>1426</v>
      </c>
      <c r="D1046" t="s">
        <v>1422</v>
      </c>
      <c r="F1046" s="6">
        <v>43060</v>
      </c>
      <c r="G1046" s="37"/>
      <c r="H1046" s="6">
        <v>3777</v>
      </c>
      <c r="I1046" s="37"/>
    </row>
    <row r="1047" spans="2:9" ht="12.75">
      <c r="B1047" s="13" t="s">
        <v>1427</v>
      </c>
      <c r="D1047" t="s">
        <v>1423</v>
      </c>
      <c r="F1047" s="6">
        <v>12000</v>
      </c>
      <c r="G1047" s="37"/>
      <c r="H1047" s="6">
        <v>656</v>
      </c>
      <c r="I1047" s="37"/>
    </row>
    <row r="1048" spans="2:9" ht="12.75">
      <c r="B1048" s="13" t="s">
        <v>1428</v>
      </c>
      <c r="D1048" t="s">
        <v>1424</v>
      </c>
      <c r="F1048" s="6">
        <v>205881</v>
      </c>
      <c r="G1048" s="37"/>
      <c r="H1048" s="6">
        <v>19417</v>
      </c>
      <c r="I1048" s="37"/>
    </row>
    <row r="1049" spans="2:9" ht="12.75">
      <c r="B1049" s="13" t="s">
        <v>1665</v>
      </c>
      <c r="D1049" t="s">
        <v>1429</v>
      </c>
      <c r="F1049" s="6">
        <v>6732647</v>
      </c>
      <c r="G1049" s="37"/>
      <c r="H1049" s="6">
        <v>635057</v>
      </c>
      <c r="I1049" s="37"/>
    </row>
    <row r="1050" spans="1:9" ht="12.75">
      <c r="A1050" s="55"/>
      <c r="B1050" s="60" t="s">
        <v>1443</v>
      </c>
      <c r="C1050" s="51"/>
      <c r="D1050" s="51" t="s">
        <v>1430</v>
      </c>
      <c r="E1050" s="51"/>
      <c r="F1050" s="68"/>
      <c r="G1050" s="52"/>
      <c r="H1050" s="68"/>
      <c r="I1050" s="37"/>
    </row>
    <row r="1051" spans="2:9" ht="12.75">
      <c r="B1051" s="13" t="s">
        <v>1666</v>
      </c>
      <c r="D1051" t="s">
        <v>1431</v>
      </c>
      <c r="F1051" s="6">
        <v>2728554</v>
      </c>
      <c r="G1051" s="37"/>
      <c r="H1051" s="6">
        <v>273159</v>
      </c>
      <c r="I1051" s="37"/>
    </row>
    <row r="1052" spans="2:9" ht="12.75">
      <c r="B1052" s="13" t="s">
        <v>1444</v>
      </c>
      <c r="D1052" t="s">
        <v>1432</v>
      </c>
      <c r="F1052" s="6">
        <v>1982938</v>
      </c>
      <c r="G1052" s="37"/>
      <c r="H1052" s="6">
        <v>198869</v>
      </c>
      <c r="I1052" s="37"/>
    </row>
    <row r="1053" spans="2:9" ht="12.75">
      <c r="B1053" s="13" t="s">
        <v>1445</v>
      </c>
      <c r="D1053" t="s">
        <v>1433</v>
      </c>
      <c r="F1053" s="6">
        <v>320699</v>
      </c>
      <c r="G1053" s="37"/>
      <c r="H1053" s="6">
        <v>27855</v>
      </c>
      <c r="I1053" s="37"/>
    </row>
    <row r="1054" spans="2:9" ht="12.75">
      <c r="B1054" s="13" t="s">
        <v>1446</v>
      </c>
      <c r="D1054" t="s">
        <v>1434</v>
      </c>
      <c r="F1054" s="6">
        <v>7050</v>
      </c>
      <c r="G1054" s="37"/>
      <c r="H1054" s="6">
        <v>773</v>
      </c>
      <c r="I1054" s="37"/>
    </row>
    <row r="1055" spans="2:9" ht="12.75">
      <c r="B1055" s="13" t="s">
        <v>1447</v>
      </c>
      <c r="D1055" t="s">
        <v>1435</v>
      </c>
      <c r="F1055" s="6">
        <v>1297276</v>
      </c>
      <c r="G1055" s="37"/>
      <c r="H1055" s="6">
        <v>110224</v>
      </c>
      <c r="I1055" s="37"/>
    </row>
    <row r="1056" spans="2:9" ht="12.75">
      <c r="B1056" s="13" t="s">
        <v>1448</v>
      </c>
      <c r="D1056" t="s">
        <v>1436</v>
      </c>
      <c r="F1056" s="6">
        <v>170850</v>
      </c>
      <c r="G1056" s="37"/>
      <c r="H1056" s="6">
        <v>17243</v>
      </c>
      <c r="I1056" s="37"/>
    </row>
    <row r="1057" spans="2:9" ht="12.75">
      <c r="B1057" s="13" t="s">
        <v>1449</v>
      </c>
      <c r="D1057" t="s">
        <v>1437</v>
      </c>
      <c r="F1057" s="6">
        <v>808598</v>
      </c>
      <c r="G1057" s="37"/>
      <c r="H1057" s="6">
        <v>77179</v>
      </c>
      <c r="I1057" s="37"/>
    </row>
    <row r="1058" spans="2:9" ht="12.75">
      <c r="B1058" s="13" t="s">
        <v>1450</v>
      </c>
      <c r="D1058" t="s">
        <v>1439</v>
      </c>
      <c r="F1058" s="6">
        <v>3263909</v>
      </c>
      <c r="G1058" s="37"/>
      <c r="H1058" s="6">
        <v>323271</v>
      </c>
      <c r="I1058" s="37"/>
    </row>
    <row r="1059" spans="2:9" ht="12.75">
      <c r="B1059" s="13" t="s">
        <v>1451</v>
      </c>
      <c r="D1059" t="s">
        <v>1440</v>
      </c>
      <c r="F1059" s="6">
        <v>335697</v>
      </c>
      <c r="G1059" s="37"/>
      <c r="H1059" s="6">
        <v>30791</v>
      </c>
      <c r="I1059" s="37"/>
    </row>
    <row r="1060" spans="2:9" ht="12.75">
      <c r="B1060" s="13" t="s">
        <v>1452</v>
      </c>
      <c r="D1060" t="s">
        <v>1441</v>
      </c>
      <c r="F1060" s="6">
        <v>64575</v>
      </c>
      <c r="G1060" s="37"/>
      <c r="H1060" s="6">
        <v>7408</v>
      </c>
      <c r="I1060" s="37"/>
    </row>
    <row r="1061" spans="2:9" ht="12.75">
      <c r="B1061" s="13" t="s">
        <v>1453</v>
      </c>
      <c r="D1061" t="s">
        <v>1442</v>
      </c>
      <c r="F1061" s="6">
        <v>8411632</v>
      </c>
      <c r="G1061" s="37"/>
      <c r="H1061" s="6">
        <v>561824</v>
      </c>
      <c r="I1061" s="37"/>
    </row>
    <row r="1062" spans="2:9" ht="12.75">
      <c r="B1062" s="13" t="s">
        <v>1459</v>
      </c>
      <c r="D1062" t="s">
        <v>1454</v>
      </c>
      <c r="F1062" s="6">
        <v>4636552</v>
      </c>
      <c r="G1062" s="37"/>
      <c r="H1062" s="6">
        <v>372944</v>
      </c>
      <c r="I1062" s="37"/>
    </row>
    <row r="1063" spans="2:9" ht="12.75">
      <c r="B1063" s="13" t="s">
        <v>1460</v>
      </c>
      <c r="D1063" t="s">
        <v>1455</v>
      </c>
      <c r="F1063" s="6">
        <v>40385</v>
      </c>
      <c r="G1063" s="37"/>
      <c r="H1063" s="6">
        <v>2188</v>
      </c>
      <c r="I1063" s="37"/>
    </row>
    <row r="1064" spans="2:9" ht="12.75">
      <c r="B1064" s="13" t="s">
        <v>1461</v>
      </c>
      <c r="D1064" t="s">
        <v>1456</v>
      </c>
      <c r="F1064" s="6">
        <v>163615</v>
      </c>
      <c r="G1064" s="37"/>
      <c r="H1064" s="6">
        <v>11128</v>
      </c>
      <c r="I1064" s="37"/>
    </row>
    <row r="1065" spans="2:9" ht="12.75">
      <c r="B1065" s="13" t="s">
        <v>1539</v>
      </c>
      <c r="D1065" t="s">
        <v>1457</v>
      </c>
      <c r="F1065" s="6">
        <v>1047541</v>
      </c>
      <c r="G1065" s="37"/>
      <c r="H1065" s="6">
        <v>23361</v>
      </c>
      <c r="I1065" s="37"/>
    </row>
    <row r="1066" spans="3:9" ht="12.75">
      <c r="C1066" s="1" t="s">
        <v>1458</v>
      </c>
      <c r="F1066" s="6"/>
      <c r="G1066" s="37">
        <f>SUM(F1042:F1065)</f>
        <v>60796119</v>
      </c>
      <c r="H1066" s="6"/>
      <c r="I1066" s="37">
        <f>SUM(H1042:H1065)</f>
        <v>6255252</v>
      </c>
    </row>
    <row r="1067" spans="2:9" ht="12.75">
      <c r="B1067" s="13">
        <v>2</v>
      </c>
      <c r="C1067" t="s">
        <v>1462</v>
      </c>
      <c r="F1067" s="6">
        <v>448191</v>
      </c>
      <c r="G1067" s="37"/>
      <c r="H1067" s="6">
        <v>17480</v>
      </c>
      <c r="I1067" s="37"/>
    </row>
    <row r="1068" spans="2:9" ht="12.75">
      <c r="B1068" s="13" t="s">
        <v>332</v>
      </c>
      <c r="C1068" t="s">
        <v>1463</v>
      </c>
      <c r="F1068" s="6">
        <v>4221210</v>
      </c>
      <c r="G1068" s="37"/>
      <c r="H1068" s="6">
        <v>153447</v>
      </c>
      <c r="I1068" s="37"/>
    </row>
    <row r="1069" spans="2:9" ht="12.75">
      <c r="B1069" s="13" t="s">
        <v>334</v>
      </c>
      <c r="C1069" t="s">
        <v>1464</v>
      </c>
      <c r="F1069" s="6">
        <v>334504</v>
      </c>
      <c r="G1069" s="37"/>
      <c r="H1069" s="6">
        <v>16273</v>
      </c>
      <c r="I1069" s="37"/>
    </row>
    <row r="1070" spans="3:9" ht="12.75">
      <c r="C1070" t="s">
        <v>1465</v>
      </c>
      <c r="F1070" s="6"/>
      <c r="G1070" s="37"/>
      <c r="H1070" s="6"/>
      <c r="I1070" s="37"/>
    </row>
    <row r="1071" spans="2:9" ht="12.75">
      <c r="B1071" s="13" t="s">
        <v>829</v>
      </c>
      <c r="D1071" t="s">
        <v>1466</v>
      </c>
      <c r="F1071" s="6">
        <v>4044837</v>
      </c>
      <c r="G1071" s="37"/>
      <c r="H1071" s="6">
        <v>972540</v>
      </c>
      <c r="I1071" s="37"/>
    </row>
    <row r="1072" spans="2:9" ht="12.75">
      <c r="B1072" s="13" t="s">
        <v>830</v>
      </c>
      <c r="D1072" t="s">
        <v>1467</v>
      </c>
      <c r="F1072" s="6">
        <v>1102934</v>
      </c>
      <c r="G1072" s="37"/>
      <c r="H1072" s="6">
        <v>193306</v>
      </c>
      <c r="I1072" s="37"/>
    </row>
    <row r="1073" spans="2:9" ht="12.75">
      <c r="B1073" s="13" t="s">
        <v>678</v>
      </c>
      <c r="D1073" t="s">
        <v>1468</v>
      </c>
      <c r="F1073" s="6">
        <v>3463440</v>
      </c>
      <c r="G1073" s="37"/>
      <c r="H1073" s="6">
        <v>533185</v>
      </c>
      <c r="I1073" s="37"/>
    </row>
    <row r="1074" spans="2:9" ht="12.75">
      <c r="B1074" s="13" t="s">
        <v>1253</v>
      </c>
      <c r="D1074" t="s">
        <v>917</v>
      </c>
      <c r="F1074" s="6">
        <v>1704284</v>
      </c>
      <c r="G1074" s="37"/>
      <c r="H1074" s="6">
        <v>208956</v>
      </c>
      <c r="I1074" s="37"/>
    </row>
    <row r="1075" spans="2:9" ht="12.75">
      <c r="B1075" s="13" t="s">
        <v>1629</v>
      </c>
      <c r="D1075" t="s">
        <v>918</v>
      </c>
      <c r="F1075" s="6">
        <v>802232</v>
      </c>
      <c r="G1075" s="37"/>
      <c r="H1075" s="6">
        <v>104917</v>
      </c>
      <c r="I1075" s="37"/>
    </row>
    <row r="1076" spans="2:9" ht="12.75">
      <c r="B1076" s="13" t="s">
        <v>2216</v>
      </c>
      <c r="D1076" t="s">
        <v>1469</v>
      </c>
      <c r="F1076" s="6">
        <v>705237</v>
      </c>
      <c r="G1076" s="37"/>
      <c r="H1076" s="6">
        <v>131683</v>
      </c>
      <c r="I1076" s="37"/>
    </row>
    <row r="1077" spans="2:9" ht="12.75">
      <c r="B1077" s="13" t="s">
        <v>2217</v>
      </c>
      <c r="D1077" t="s">
        <v>1470</v>
      </c>
      <c r="F1077" s="6">
        <v>136170</v>
      </c>
      <c r="G1077" s="37"/>
      <c r="H1077" s="6">
        <v>23591</v>
      </c>
      <c r="I1077" s="37"/>
    </row>
    <row r="1078" spans="2:9" ht="12.75">
      <c r="B1078" s="13" t="s">
        <v>2218</v>
      </c>
      <c r="D1078" t="s">
        <v>916</v>
      </c>
      <c r="F1078" s="6">
        <v>327216</v>
      </c>
      <c r="G1078" s="37"/>
      <c r="H1078" s="6">
        <v>66505</v>
      </c>
      <c r="I1078" s="37"/>
    </row>
    <row r="1079" spans="2:9" ht="12.75">
      <c r="B1079" s="13" t="s">
        <v>2219</v>
      </c>
      <c r="D1079" t="s">
        <v>1471</v>
      </c>
      <c r="F1079" s="6">
        <v>94563</v>
      </c>
      <c r="G1079" s="37"/>
      <c r="H1079" s="6">
        <v>8618</v>
      </c>
      <c r="I1079" s="37"/>
    </row>
    <row r="1080" spans="2:9" ht="12.75">
      <c r="B1080" s="13" t="s">
        <v>2220</v>
      </c>
      <c r="D1080" t="s">
        <v>1472</v>
      </c>
      <c r="F1080" s="6">
        <v>4917645</v>
      </c>
      <c r="G1080" s="37"/>
      <c r="H1080" s="6">
        <v>834504</v>
      </c>
      <c r="I1080" s="37"/>
    </row>
    <row r="1081" spans="3:9" ht="12.75">
      <c r="C1081" s="1" t="s">
        <v>1473</v>
      </c>
      <c r="F1081" s="6"/>
      <c r="G1081" s="37">
        <f>SUM(F1071:F1080)</f>
        <v>17298558</v>
      </c>
      <c r="H1081" s="6"/>
      <c r="I1081" s="37">
        <f>SUM(H1071:H1080)</f>
        <v>3077805</v>
      </c>
    </row>
    <row r="1082" spans="2:9" ht="12.75">
      <c r="B1082" s="13">
        <v>5</v>
      </c>
      <c r="C1082" t="s">
        <v>2215</v>
      </c>
      <c r="F1082" s="6">
        <v>7369160</v>
      </c>
      <c r="G1082" s="37"/>
      <c r="H1082" s="6">
        <v>884799</v>
      </c>
      <c r="I1082" s="37"/>
    </row>
    <row r="1083" spans="2:9" ht="12.75">
      <c r="B1083" s="13" t="s">
        <v>2000</v>
      </c>
      <c r="C1083" t="s">
        <v>919</v>
      </c>
      <c r="F1083" s="6">
        <v>3478197</v>
      </c>
      <c r="G1083" s="37"/>
      <c r="H1083" s="6">
        <v>1078128</v>
      </c>
      <c r="I1083" s="37"/>
    </row>
    <row r="1084" spans="2:9" ht="12.75">
      <c r="B1084" s="13" t="s">
        <v>2001</v>
      </c>
      <c r="C1084" t="s">
        <v>920</v>
      </c>
      <c r="F1084" s="6">
        <v>3343970</v>
      </c>
      <c r="G1084" s="37"/>
      <c r="H1084" s="6">
        <v>492117</v>
      </c>
      <c r="I1084" s="37"/>
    </row>
    <row r="1085" spans="2:9" ht="12.75">
      <c r="B1085" s="13" t="s">
        <v>2004</v>
      </c>
      <c r="C1085" t="s">
        <v>921</v>
      </c>
      <c r="F1085" s="6">
        <v>37635</v>
      </c>
      <c r="G1085" s="37"/>
      <c r="H1085" s="6">
        <v>6297</v>
      </c>
      <c r="I1085" s="37"/>
    </row>
    <row r="1086" spans="2:9" ht="12.75">
      <c r="B1086" s="13" t="s">
        <v>1702</v>
      </c>
      <c r="C1086" t="s">
        <v>922</v>
      </c>
      <c r="F1086" s="6">
        <v>186906</v>
      </c>
      <c r="G1086" s="37"/>
      <c r="H1086" s="6">
        <v>40210</v>
      </c>
      <c r="I1086" s="37"/>
    </row>
    <row r="1087" spans="2:9" ht="12.75">
      <c r="B1087" s="13" t="s">
        <v>924</v>
      </c>
      <c r="C1087" t="s">
        <v>923</v>
      </c>
      <c r="F1087" s="6">
        <v>4254745</v>
      </c>
      <c r="G1087" s="37"/>
      <c r="H1087" s="6">
        <v>637415</v>
      </c>
      <c r="I1087" s="37"/>
    </row>
    <row r="1088" spans="2:9" ht="12.75">
      <c r="B1088" s="13" t="s">
        <v>925</v>
      </c>
      <c r="C1088" t="s">
        <v>1651</v>
      </c>
      <c r="F1088" s="6">
        <v>1739661</v>
      </c>
      <c r="G1088" s="37"/>
      <c r="H1088" s="6">
        <v>326303</v>
      </c>
      <c r="I1088" s="37"/>
    </row>
    <row r="1089" spans="2:9" ht="12.75">
      <c r="B1089" s="13" t="s">
        <v>933</v>
      </c>
      <c r="C1089" t="s">
        <v>926</v>
      </c>
      <c r="F1089" s="6">
        <v>61185</v>
      </c>
      <c r="G1089" s="37"/>
      <c r="H1089" s="6">
        <v>6701</v>
      </c>
      <c r="I1089" s="37"/>
    </row>
    <row r="1090" spans="2:9" ht="12.75">
      <c r="B1090" s="13" t="s">
        <v>934</v>
      </c>
      <c r="C1090" t="s">
        <v>927</v>
      </c>
      <c r="F1090" s="6">
        <v>349300</v>
      </c>
      <c r="G1090" s="37"/>
      <c r="H1090" s="6">
        <v>43906</v>
      </c>
      <c r="I1090" s="37"/>
    </row>
    <row r="1091" spans="2:9" ht="12.75">
      <c r="B1091" s="13" t="s">
        <v>935</v>
      </c>
      <c r="C1091" t="s">
        <v>598</v>
      </c>
      <c r="F1091" s="6">
        <v>71447</v>
      </c>
      <c r="G1091" s="37"/>
      <c r="H1091" s="6">
        <v>5653</v>
      </c>
      <c r="I1091" s="37"/>
    </row>
    <row r="1092" spans="2:9" ht="12.75">
      <c r="B1092" s="13" t="s">
        <v>936</v>
      </c>
      <c r="C1092" t="s">
        <v>928</v>
      </c>
      <c r="F1092" s="6">
        <v>2616</v>
      </c>
      <c r="G1092" s="37"/>
      <c r="H1092" s="6">
        <v>505</v>
      </c>
      <c r="I1092" s="37"/>
    </row>
    <row r="1093" spans="2:9" ht="12.75">
      <c r="B1093" s="13" t="s">
        <v>937</v>
      </c>
      <c r="C1093" t="s">
        <v>929</v>
      </c>
      <c r="F1093" s="6">
        <v>5700</v>
      </c>
      <c r="G1093" s="37"/>
      <c r="H1093" s="6">
        <v>1360</v>
      </c>
      <c r="I1093" s="37"/>
    </row>
    <row r="1094" spans="2:9" ht="12.75">
      <c r="B1094" s="13" t="s">
        <v>1177</v>
      </c>
      <c r="C1094" t="s">
        <v>930</v>
      </c>
      <c r="F1094" s="6">
        <v>681282</v>
      </c>
      <c r="G1094" s="37"/>
      <c r="H1094" s="6">
        <v>56847</v>
      </c>
      <c r="I1094" s="37"/>
    </row>
    <row r="1095" spans="2:9" ht="12.75">
      <c r="B1095" s="13" t="s">
        <v>1178</v>
      </c>
      <c r="C1095" t="s">
        <v>931</v>
      </c>
      <c r="F1095" s="6">
        <v>51163</v>
      </c>
      <c r="G1095" s="37"/>
      <c r="H1095" s="6">
        <v>12172</v>
      </c>
      <c r="I1095" s="37"/>
    </row>
    <row r="1096" spans="3:9" ht="12.75">
      <c r="C1096" s="1" t="s">
        <v>932</v>
      </c>
      <c r="F1096" s="6"/>
      <c r="G1096" s="37">
        <f>SUM(F1083:F1095)</f>
        <v>14263807</v>
      </c>
      <c r="H1096" s="6"/>
      <c r="I1096" s="37">
        <f>SUM(H1083:H1095)</f>
        <v>2707614</v>
      </c>
    </row>
    <row r="1097" spans="2:9" ht="12.75">
      <c r="B1097" s="13" t="s">
        <v>3</v>
      </c>
      <c r="C1097" t="s">
        <v>1195</v>
      </c>
      <c r="F1097" s="6">
        <v>10</v>
      </c>
      <c r="G1097" s="37"/>
      <c r="H1097" s="6">
        <v>1</v>
      </c>
      <c r="I1097" s="37"/>
    </row>
    <row r="1098" spans="3:9" ht="12.75">
      <c r="C1098" t="s">
        <v>1179</v>
      </c>
      <c r="F1098" s="6"/>
      <c r="G1098" s="37"/>
      <c r="H1098" s="6"/>
      <c r="I1098" s="37"/>
    </row>
    <row r="1099" spans="2:9" ht="12.75">
      <c r="B1099" s="13" t="s">
        <v>4</v>
      </c>
      <c r="D1099" t="s">
        <v>1180</v>
      </c>
      <c r="F1099" s="6">
        <v>780493</v>
      </c>
      <c r="G1099" s="37"/>
      <c r="H1099" s="6">
        <v>33694</v>
      </c>
      <c r="I1099" s="37"/>
    </row>
    <row r="1100" spans="2:9" ht="12.75">
      <c r="B1100" s="13" t="s">
        <v>1648</v>
      </c>
      <c r="D1100" t="s">
        <v>1181</v>
      </c>
      <c r="F1100" s="6">
        <v>7404363</v>
      </c>
      <c r="G1100" s="37"/>
      <c r="H1100" s="6">
        <v>716379</v>
      </c>
      <c r="I1100" s="37"/>
    </row>
    <row r="1101" spans="3:9" ht="12.75">
      <c r="C1101" t="s">
        <v>1182</v>
      </c>
      <c r="F1101" s="6"/>
      <c r="G1101" s="37"/>
      <c r="H1101" s="6"/>
      <c r="I1101" s="37"/>
    </row>
    <row r="1102" spans="2:9" ht="12.75">
      <c r="B1102" s="13">
        <v>8</v>
      </c>
      <c r="D1102" t="s">
        <v>1652</v>
      </c>
      <c r="F1102" s="6">
        <v>2390</v>
      </c>
      <c r="G1102" s="37"/>
      <c r="H1102" s="6">
        <v>103</v>
      </c>
      <c r="I1102" s="37"/>
    </row>
    <row r="1103" spans="4:9" ht="12.75">
      <c r="D1103" t="s">
        <v>1183</v>
      </c>
      <c r="F1103" s="6"/>
      <c r="G1103" s="37"/>
      <c r="H1103" s="6"/>
      <c r="I1103" s="37"/>
    </row>
    <row r="1104" spans="2:9" ht="12.75">
      <c r="B1104" s="13" t="s">
        <v>877</v>
      </c>
      <c r="E1104" t="s">
        <v>1184</v>
      </c>
      <c r="F1104" s="6">
        <v>46492</v>
      </c>
      <c r="G1104" s="37"/>
      <c r="H1104" s="6">
        <v>5636</v>
      </c>
      <c r="I1104" s="37"/>
    </row>
    <row r="1105" spans="2:9" ht="12.75">
      <c r="B1105" s="13" t="s">
        <v>878</v>
      </c>
      <c r="E1105" t="s">
        <v>1185</v>
      </c>
      <c r="F1105" s="6">
        <v>113494</v>
      </c>
      <c r="G1105" s="37"/>
      <c r="H1105" s="6">
        <v>12244</v>
      </c>
      <c r="I1105" s="37"/>
    </row>
    <row r="1106" spans="2:9" ht="12.75">
      <c r="B1106" s="13" t="s">
        <v>1187</v>
      </c>
      <c r="E1106" t="s">
        <v>1186</v>
      </c>
      <c r="F1106" s="6">
        <v>1191</v>
      </c>
      <c r="G1106" s="37"/>
      <c r="H1106" s="6">
        <v>102</v>
      </c>
      <c r="I1106" s="37"/>
    </row>
    <row r="1107" spans="3:9" ht="12.75">
      <c r="C1107" t="s">
        <v>1188</v>
      </c>
      <c r="F1107" s="6"/>
      <c r="G1107" s="37"/>
      <c r="H1107" s="6"/>
      <c r="I1107" s="37"/>
    </row>
    <row r="1108" spans="2:9" ht="12.75">
      <c r="B1108" s="13" t="s">
        <v>1189</v>
      </c>
      <c r="D1108" t="s">
        <v>1192</v>
      </c>
      <c r="F1108" s="6">
        <v>29644</v>
      </c>
      <c r="G1108" s="37"/>
      <c r="H1108" s="6">
        <v>588</v>
      </c>
      <c r="I1108" s="37"/>
    </row>
    <row r="1109" spans="2:9" ht="12.75">
      <c r="B1109" s="13" t="s">
        <v>1190</v>
      </c>
      <c r="D1109" t="s">
        <v>1193</v>
      </c>
      <c r="F1109" s="6">
        <v>105989</v>
      </c>
      <c r="G1109" s="37"/>
      <c r="H1109" s="6">
        <v>3237</v>
      </c>
      <c r="I1109" s="37"/>
    </row>
    <row r="1110" spans="2:9" ht="12.75">
      <c r="B1110" s="13" t="s">
        <v>1191</v>
      </c>
      <c r="D1110" t="s">
        <v>1194</v>
      </c>
      <c r="F1110" s="6">
        <v>26357</v>
      </c>
      <c r="G1110" s="37"/>
      <c r="H1110" s="6">
        <v>1014</v>
      </c>
      <c r="I1110" s="37"/>
    </row>
    <row r="1111" spans="3:9" ht="12.75">
      <c r="C1111" t="s">
        <v>1196</v>
      </c>
      <c r="F1111" s="6"/>
      <c r="G1111" s="37"/>
      <c r="H1111" s="6"/>
      <c r="I1111" s="37"/>
    </row>
    <row r="1112" spans="2:9" ht="12.75">
      <c r="B1112" s="13" t="s">
        <v>1200</v>
      </c>
      <c r="D1112" t="s">
        <v>1197</v>
      </c>
      <c r="F1112" s="6">
        <v>495408</v>
      </c>
      <c r="G1112" s="37"/>
      <c r="H1112" s="6">
        <v>40017</v>
      </c>
      <c r="I1112" s="37"/>
    </row>
    <row r="1113" spans="2:9" ht="12.75">
      <c r="B1113" s="13" t="s">
        <v>1201</v>
      </c>
      <c r="D1113" t="s">
        <v>1198</v>
      </c>
      <c r="F1113" s="6">
        <v>174828</v>
      </c>
      <c r="G1113" s="37"/>
      <c r="H1113" s="6">
        <v>24095</v>
      </c>
      <c r="I1113" s="37"/>
    </row>
    <row r="1114" spans="3:9" ht="12.75">
      <c r="C1114" s="1" t="s">
        <v>1199</v>
      </c>
      <c r="F1114" s="6"/>
      <c r="G1114" s="37">
        <f>SUM(F1097:F1113)</f>
        <v>9180659</v>
      </c>
      <c r="H1114" s="6"/>
      <c r="I1114" s="37">
        <f>SUM(H1097:H1113)</f>
        <v>837110</v>
      </c>
    </row>
    <row r="1115" spans="1:9" ht="12.75">
      <c r="A1115" s="55"/>
      <c r="B1115" s="60" t="s">
        <v>960</v>
      </c>
      <c r="C1115" s="50" t="s">
        <v>778</v>
      </c>
      <c r="D1115" s="51"/>
      <c r="E1115" s="51"/>
      <c r="F1115" s="68"/>
      <c r="G1115" s="52"/>
      <c r="H1115" s="68"/>
      <c r="I1115" s="37"/>
    </row>
    <row r="1116" spans="2:9" ht="12.75">
      <c r="B1116" s="13" t="s">
        <v>1204</v>
      </c>
      <c r="C1116" t="s">
        <v>1202</v>
      </c>
      <c r="F1116" s="6">
        <v>350</v>
      </c>
      <c r="G1116" s="37"/>
      <c r="H1116" s="6">
        <v>41</v>
      </c>
      <c r="I1116" s="37"/>
    </row>
    <row r="1117" spans="2:9" ht="12.75">
      <c r="B1117" s="13" t="s">
        <v>1205</v>
      </c>
      <c r="C1117" t="s">
        <v>1203</v>
      </c>
      <c r="F1117" s="6">
        <v>83358</v>
      </c>
      <c r="G1117" s="37"/>
      <c r="H1117" s="6">
        <v>16928</v>
      </c>
      <c r="I1117" s="37"/>
    </row>
    <row r="1118" spans="3:9" ht="12.75">
      <c r="C1118" s="1" t="s">
        <v>1206</v>
      </c>
      <c r="F1118" s="6"/>
      <c r="G1118" s="37">
        <f>SUM(F1042:F1117)</f>
        <v>113995916</v>
      </c>
      <c r="H1118" s="6"/>
      <c r="I1118" s="37">
        <f>SUM(H1042:H1117)</f>
        <v>13966749</v>
      </c>
    </row>
    <row r="1119" spans="3:9" ht="12.75">
      <c r="C1119" t="s">
        <v>599</v>
      </c>
      <c r="F1119" s="6"/>
      <c r="G1119" s="37"/>
      <c r="H1119" s="6"/>
      <c r="I1119" s="37"/>
    </row>
    <row r="1120" spans="1:9" ht="12.75">
      <c r="A1120" s="8">
        <v>168</v>
      </c>
      <c r="B1120" s="13">
        <v>1</v>
      </c>
      <c r="D1120" t="s">
        <v>1208</v>
      </c>
      <c r="F1120" s="6">
        <v>213125</v>
      </c>
      <c r="G1120" s="37"/>
      <c r="H1120" s="6">
        <v>15416</v>
      </c>
      <c r="I1120" s="37"/>
    </row>
    <row r="1121" spans="2:9" ht="12.75">
      <c r="B1121" s="13">
        <v>2</v>
      </c>
      <c r="D1121" t="s">
        <v>1207</v>
      </c>
      <c r="F1121" s="6">
        <v>279180</v>
      </c>
      <c r="G1121" s="37"/>
      <c r="H1121" s="6">
        <v>31084</v>
      </c>
      <c r="I1121" s="37"/>
    </row>
    <row r="1122" spans="1:9" ht="12.75">
      <c r="A1122" s="8">
        <v>169</v>
      </c>
      <c r="B1122" s="13" t="s">
        <v>1558</v>
      </c>
      <c r="C1122" t="s">
        <v>1480</v>
      </c>
      <c r="F1122" s="6">
        <v>4414879</v>
      </c>
      <c r="G1122" s="37"/>
      <c r="H1122" s="6">
        <v>97807</v>
      </c>
      <c r="I1122" s="37"/>
    </row>
    <row r="1123" spans="2:9" ht="12.75">
      <c r="B1123" s="13" t="s">
        <v>1567</v>
      </c>
      <c r="C1123" t="s">
        <v>1481</v>
      </c>
      <c r="F1123" s="6">
        <v>65083</v>
      </c>
      <c r="G1123" s="37"/>
      <c r="H1123" s="6">
        <v>1219</v>
      </c>
      <c r="I1123" s="37"/>
    </row>
    <row r="1124" spans="2:9" ht="12.75">
      <c r="B1124" s="13" t="s">
        <v>2039</v>
      </c>
      <c r="C1124" t="s">
        <v>1482</v>
      </c>
      <c r="F1124" s="6">
        <v>549666</v>
      </c>
      <c r="G1124" s="37"/>
      <c r="H1124" s="6">
        <v>6978</v>
      </c>
      <c r="I1124" s="37"/>
    </row>
    <row r="1125" spans="2:9" ht="12.75">
      <c r="B1125" s="13" t="s">
        <v>2040</v>
      </c>
      <c r="C1125" t="s">
        <v>1483</v>
      </c>
      <c r="F1125" s="6">
        <v>60780</v>
      </c>
      <c r="G1125" s="37"/>
      <c r="H1125" s="6">
        <v>445</v>
      </c>
      <c r="I1125" s="37"/>
    </row>
    <row r="1126" spans="2:9" ht="12.75">
      <c r="B1126" s="13" t="s">
        <v>2041</v>
      </c>
      <c r="C1126" t="s">
        <v>1484</v>
      </c>
      <c r="F1126" s="6">
        <v>26785</v>
      </c>
      <c r="G1126" s="37"/>
      <c r="H1126" s="6">
        <v>691</v>
      </c>
      <c r="I1126" s="37"/>
    </row>
    <row r="1127" spans="2:9" ht="12.75">
      <c r="B1127" s="13" t="s">
        <v>803</v>
      </c>
      <c r="C1127" t="s">
        <v>1485</v>
      </c>
      <c r="F1127" s="6">
        <v>246935</v>
      </c>
      <c r="G1127" s="37"/>
      <c r="H1127" s="6">
        <v>3095</v>
      </c>
      <c r="I1127" s="37"/>
    </row>
    <row r="1128" spans="2:9" ht="12.75">
      <c r="B1128" s="13" t="s">
        <v>805</v>
      </c>
      <c r="C1128" t="s">
        <v>1486</v>
      </c>
      <c r="F1128" s="6">
        <v>259318</v>
      </c>
      <c r="G1128" s="37"/>
      <c r="H1128" s="6">
        <v>7259</v>
      </c>
      <c r="I1128" s="37"/>
    </row>
    <row r="1129" spans="2:9" ht="12.75">
      <c r="B1129" s="13" t="s">
        <v>1528</v>
      </c>
      <c r="C1129" t="s">
        <v>1487</v>
      </c>
      <c r="F1129" s="6">
        <v>75493</v>
      </c>
      <c r="G1129" s="37"/>
      <c r="H1129" s="6">
        <v>3068</v>
      </c>
      <c r="I1129" s="37"/>
    </row>
    <row r="1130" spans="2:9" ht="12.75">
      <c r="B1130" s="13" t="s">
        <v>1529</v>
      </c>
      <c r="C1130" t="s">
        <v>1488</v>
      </c>
      <c r="F1130" s="6">
        <v>2106189</v>
      </c>
      <c r="G1130" s="37"/>
      <c r="H1130" s="6">
        <v>67537</v>
      </c>
      <c r="I1130" s="37"/>
    </row>
    <row r="1131" spans="2:9" ht="12.75">
      <c r="B1131" s="13" t="s">
        <v>1598</v>
      </c>
      <c r="C1131" t="s">
        <v>1489</v>
      </c>
      <c r="F1131" s="6">
        <v>550166</v>
      </c>
      <c r="G1131" s="37"/>
      <c r="H1131" s="6">
        <v>3612</v>
      </c>
      <c r="I1131" s="37"/>
    </row>
    <row r="1132" spans="1:9" ht="12.75">
      <c r="A1132" s="55"/>
      <c r="B1132" s="60" t="s">
        <v>1723</v>
      </c>
      <c r="C1132" s="51" t="s">
        <v>995</v>
      </c>
      <c r="D1132" s="51"/>
      <c r="E1132" s="51"/>
      <c r="F1132" s="68"/>
      <c r="G1132" s="52"/>
      <c r="H1132" s="68"/>
      <c r="I1132" s="37"/>
    </row>
    <row r="1133" spans="2:9" ht="12.75">
      <c r="B1133" s="13">
        <v>2</v>
      </c>
      <c r="C1133" t="s">
        <v>1490</v>
      </c>
      <c r="F1133" s="6">
        <v>717887</v>
      </c>
      <c r="G1133" s="37"/>
      <c r="H1133" s="6">
        <v>15816</v>
      </c>
      <c r="I1133" s="37"/>
    </row>
    <row r="1134" spans="1:9" ht="12.75">
      <c r="A1134" s="44"/>
      <c r="B1134" s="13" t="s">
        <v>332</v>
      </c>
      <c r="C1134" t="s">
        <v>1170</v>
      </c>
      <c r="F1134" s="6">
        <v>2319700</v>
      </c>
      <c r="G1134" s="37"/>
      <c r="H1134" s="6">
        <v>18915</v>
      </c>
      <c r="I1134" s="37"/>
    </row>
    <row r="1135" spans="1:9" ht="12.75">
      <c r="A1135" s="44"/>
      <c r="B1135" s="13" t="s">
        <v>334</v>
      </c>
      <c r="D1135" t="s">
        <v>1491</v>
      </c>
      <c r="F1135" s="6">
        <v>915</v>
      </c>
      <c r="G1135" s="37"/>
      <c r="H1135" s="6">
        <v>4</v>
      </c>
      <c r="I1135" s="37"/>
    </row>
    <row r="1136" spans="1:9" ht="12.75">
      <c r="A1136" s="53"/>
      <c r="B1136" s="59"/>
      <c r="C1136" s="27"/>
      <c r="D1136" s="27"/>
      <c r="E1136" s="27"/>
      <c r="F1136" s="67"/>
      <c r="G1136" s="40"/>
      <c r="H1136" s="67"/>
      <c r="I1136" s="37"/>
    </row>
    <row r="1137" spans="1:9" ht="12.75">
      <c r="A1137" s="53"/>
      <c r="B1137" s="59"/>
      <c r="C1137" s="27"/>
      <c r="D1137" s="27"/>
      <c r="E1137" s="27"/>
      <c r="F1137" s="67"/>
      <c r="G1137" s="40"/>
      <c r="H1137" s="67"/>
      <c r="I1137" s="37"/>
    </row>
    <row r="1138" spans="3:9" ht="12.75">
      <c r="C1138" s="1" t="s">
        <v>1492</v>
      </c>
      <c r="F1138" s="6"/>
      <c r="G1138" s="37">
        <f>SUM(F1122:F1137)</f>
        <v>11393796</v>
      </c>
      <c r="H1138" s="6"/>
      <c r="I1138" s="37">
        <f>SUM(H1122:H1137)</f>
        <v>226446</v>
      </c>
    </row>
    <row r="1139" spans="1:9" ht="12.75">
      <c r="A1139" s="8">
        <v>170</v>
      </c>
      <c r="C1139" t="s">
        <v>1493</v>
      </c>
      <c r="F1139" s="6">
        <v>277996</v>
      </c>
      <c r="G1139" s="37"/>
      <c r="H1139" s="6">
        <v>2605</v>
      </c>
      <c r="I1139" s="37"/>
    </row>
    <row r="1140" spans="1:12" ht="12.75">
      <c r="A1140" s="8">
        <v>171</v>
      </c>
      <c r="B1140" s="13" t="s">
        <v>1558</v>
      </c>
      <c r="C1140" t="s">
        <v>1494</v>
      </c>
      <c r="F1140" s="6">
        <v>39936</v>
      </c>
      <c r="G1140" s="37"/>
      <c r="H1140" s="76">
        <f>J1140/240</f>
        <v>32.291666666666664</v>
      </c>
      <c r="I1140" s="37"/>
      <c r="J1140" s="91">
        <v>7750</v>
      </c>
      <c r="K1140" s="32" t="s">
        <v>609</v>
      </c>
      <c r="L1140" s="92" t="s">
        <v>356</v>
      </c>
    </row>
    <row r="1141" spans="1:12" ht="12.75">
      <c r="A1141" s="44"/>
      <c r="B1141" s="117" t="s">
        <v>1567</v>
      </c>
      <c r="C1141" s="15"/>
      <c r="D1141" s="15" t="s">
        <v>1495</v>
      </c>
      <c r="E1141" s="15"/>
      <c r="F1141" s="70">
        <v>13226</v>
      </c>
      <c r="G1141" s="38"/>
      <c r="H1141" s="6">
        <v>75</v>
      </c>
      <c r="I1141" s="37"/>
      <c r="J1141" s="91">
        <v>1228</v>
      </c>
      <c r="K1141" s="32" t="s">
        <v>609</v>
      </c>
      <c r="L1141" s="92"/>
    </row>
    <row r="1142" spans="1:12" ht="12.75">
      <c r="A1142" s="44"/>
      <c r="B1142" s="117" t="s">
        <v>2039</v>
      </c>
      <c r="C1142" s="15"/>
      <c r="D1142" s="15" t="s">
        <v>1499</v>
      </c>
      <c r="E1142" s="15"/>
      <c r="F1142" s="70">
        <v>90911</v>
      </c>
      <c r="G1142" s="38"/>
      <c r="H1142" s="124">
        <f>J1142*3/4</f>
        <v>32885.25</v>
      </c>
      <c r="I1142" s="37"/>
      <c r="J1142" s="91">
        <v>43847</v>
      </c>
      <c r="K1142" s="32" t="s">
        <v>609</v>
      </c>
      <c r="L1142" s="92" t="s">
        <v>1394</v>
      </c>
    </row>
    <row r="1143" spans="1:12" ht="12.75">
      <c r="A1143" s="125"/>
      <c r="B1143" s="126" t="s">
        <v>435</v>
      </c>
      <c r="C1143" s="127" t="s">
        <v>1496</v>
      </c>
      <c r="D1143" s="127"/>
      <c r="E1143" s="15"/>
      <c r="F1143" s="70"/>
      <c r="G1143" s="38"/>
      <c r="H1143" s="124">
        <f>J1143*3/4</f>
        <v>4104</v>
      </c>
      <c r="I1143" s="37"/>
      <c r="J1143" s="91">
        <v>5472</v>
      </c>
      <c r="K1143" s="32" t="s">
        <v>609</v>
      </c>
      <c r="L1143" s="92" t="s">
        <v>1394</v>
      </c>
    </row>
    <row r="1144" spans="1:12" ht="12.75">
      <c r="A1144" s="125"/>
      <c r="B1144" s="126" t="s">
        <v>436</v>
      </c>
      <c r="C1144" s="127"/>
      <c r="D1144" s="127" t="s">
        <v>1497</v>
      </c>
      <c r="E1144" s="15"/>
      <c r="F1144" s="70"/>
      <c r="G1144" s="38"/>
      <c r="H1144" s="124">
        <f>J1144*3/4</f>
        <v>10540.5</v>
      </c>
      <c r="I1144" s="37"/>
      <c r="J1144" s="91">
        <v>14054</v>
      </c>
      <c r="K1144" s="32" t="s">
        <v>609</v>
      </c>
      <c r="L1144" s="92" t="s">
        <v>1394</v>
      </c>
    </row>
    <row r="1145" spans="1:12" ht="12.75">
      <c r="A1145" s="125"/>
      <c r="B1145" s="117" t="s">
        <v>437</v>
      </c>
      <c r="C1145" s="15" t="s">
        <v>1498</v>
      </c>
      <c r="D1145" s="15"/>
      <c r="E1145" s="15"/>
      <c r="F1145" s="70">
        <v>597704</v>
      </c>
      <c r="G1145" s="38"/>
      <c r="H1145" s="124">
        <f>J1145*3/4</f>
        <v>94764</v>
      </c>
      <c r="I1145" s="37"/>
      <c r="J1145" s="91">
        <v>126352</v>
      </c>
      <c r="K1145" s="32" t="s">
        <v>609</v>
      </c>
      <c r="L1145" s="92" t="s">
        <v>1394</v>
      </c>
    </row>
    <row r="1146" spans="1:12" ht="12.75">
      <c r="A1146" s="125"/>
      <c r="B1146" s="126" t="s">
        <v>438</v>
      </c>
      <c r="C1146" s="127" t="s">
        <v>1500</v>
      </c>
      <c r="D1146" s="15"/>
      <c r="E1146" s="15"/>
      <c r="F1146" s="70"/>
      <c r="G1146" s="38"/>
      <c r="H1146" s="124">
        <f>J1146*3/4</f>
        <v>24249.75</v>
      </c>
      <c r="I1146" s="37"/>
      <c r="J1146" s="91">
        <v>32333</v>
      </c>
      <c r="K1146" s="32" t="s">
        <v>609</v>
      </c>
      <c r="L1146" s="92" t="s">
        <v>1394</v>
      </c>
    </row>
    <row r="1147" spans="1:12" ht="12.75">
      <c r="A1147" s="44"/>
      <c r="B1147" s="117">
        <v>2</v>
      </c>
      <c r="C1147" s="15" t="s">
        <v>433</v>
      </c>
      <c r="D1147" s="15"/>
      <c r="E1147" s="15"/>
      <c r="F1147" s="70">
        <v>538687</v>
      </c>
      <c r="G1147" s="38"/>
      <c r="H1147" s="124">
        <f>J1147/240</f>
        <v>54.12916666666667</v>
      </c>
      <c r="I1147" s="37"/>
      <c r="J1147" s="91">
        <v>12991</v>
      </c>
      <c r="K1147" s="32" t="s">
        <v>609</v>
      </c>
      <c r="L1147" s="92" t="s">
        <v>356</v>
      </c>
    </row>
    <row r="1148" spans="2:12" ht="12.75">
      <c r="B1148" s="13" t="s">
        <v>332</v>
      </c>
      <c r="D1148" t="s">
        <v>434</v>
      </c>
      <c r="F1148" s="6">
        <v>182023</v>
      </c>
      <c r="G1148" s="37"/>
      <c r="H1148" s="76">
        <f>J1148/240</f>
        <v>80.91666666666667</v>
      </c>
      <c r="I1148" s="37"/>
      <c r="J1148" s="91">
        <v>19420</v>
      </c>
      <c r="K1148" s="32" t="s">
        <v>609</v>
      </c>
      <c r="L1148" s="92" t="s">
        <v>356</v>
      </c>
    </row>
    <row r="1149" spans="2:12" ht="12.75">
      <c r="B1149" s="13" t="s">
        <v>334</v>
      </c>
      <c r="D1149" t="s">
        <v>1320</v>
      </c>
      <c r="F1149" s="6">
        <v>220729</v>
      </c>
      <c r="G1149" s="37"/>
      <c r="H1149" s="76">
        <f>J1149/240</f>
        <v>153.45416666666668</v>
      </c>
      <c r="I1149" s="37"/>
      <c r="J1149" s="91">
        <v>36829</v>
      </c>
      <c r="K1149" s="32" t="s">
        <v>609</v>
      </c>
      <c r="L1149" s="92" t="s">
        <v>356</v>
      </c>
    </row>
    <row r="1150" spans="2:12" ht="12.75">
      <c r="B1150" s="13">
        <v>4</v>
      </c>
      <c r="C1150" t="s">
        <v>439</v>
      </c>
      <c r="F1150" s="6">
        <v>4965</v>
      </c>
      <c r="G1150" s="37"/>
      <c r="H1150" s="76">
        <f>J1150*2</f>
        <v>34</v>
      </c>
      <c r="I1150" s="37"/>
      <c r="J1150" s="91">
        <v>17</v>
      </c>
      <c r="K1150" s="32" t="s">
        <v>609</v>
      </c>
      <c r="L1150" s="92" t="s">
        <v>357</v>
      </c>
    </row>
    <row r="1151" spans="3:9" ht="12.75">
      <c r="C1151" t="s">
        <v>440</v>
      </c>
      <c r="F1151" s="6"/>
      <c r="G1151" s="37"/>
      <c r="H1151" s="6"/>
      <c r="I1151" s="37"/>
    </row>
    <row r="1152" spans="2:9" ht="12.75">
      <c r="B1152" s="13" t="s">
        <v>1995</v>
      </c>
      <c r="D1152" t="s">
        <v>441</v>
      </c>
      <c r="F1152" s="6">
        <v>780946</v>
      </c>
      <c r="G1152" s="37"/>
      <c r="H1152" s="6">
        <v>5062</v>
      </c>
      <c r="I1152" s="37"/>
    </row>
    <row r="1153" spans="2:9" ht="12.75">
      <c r="B1153" s="13" t="s">
        <v>1996</v>
      </c>
      <c r="D1153" t="s">
        <v>442</v>
      </c>
      <c r="F1153" s="6">
        <v>124450</v>
      </c>
      <c r="G1153" s="37"/>
      <c r="H1153" s="6">
        <v>628</v>
      </c>
      <c r="I1153" s="37"/>
    </row>
    <row r="1154" spans="3:9" ht="12.75">
      <c r="C1154" s="1" t="s">
        <v>443</v>
      </c>
      <c r="F1154" s="70"/>
      <c r="G1154" s="38">
        <f>SUM(F1140:F1153)</f>
        <v>2593577</v>
      </c>
      <c r="H1154" s="70"/>
      <c r="I1154" s="37"/>
    </row>
    <row r="1155" spans="1:12" ht="12.75">
      <c r="A1155" s="8">
        <v>172</v>
      </c>
      <c r="B1155" s="13" t="s">
        <v>1558</v>
      </c>
      <c r="C1155" t="s">
        <v>444</v>
      </c>
      <c r="F1155" s="6">
        <v>530259</v>
      </c>
      <c r="G1155" s="37"/>
      <c r="H1155" s="76">
        <f>J1155*20</f>
        <v>12720</v>
      </c>
      <c r="I1155" s="37"/>
      <c r="J1155" s="91">
        <v>636</v>
      </c>
      <c r="K1155" s="32" t="s">
        <v>609</v>
      </c>
      <c r="L1155" s="92" t="s">
        <v>358</v>
      </c>
    </row>
    <row r="1156" spans="2:12" ht="12.75">
      <c r="B1156" s="13" t="s">
        <v>1567</v>
      </c>
      <c r="C1156" t="s">
        <v>446</v>
      </c>
      <c r="F1156" s="6">
        <v>82555</v>
      </c>
      <c r="G1156" s="37"/>
      <c r="H1156" s="76">
        <f>J1156*20</f>
        <v>940</v>
      </c>
      <c r="I1156" s="37"/>
      <c r="J1156" s="91">
        <v>47</v>
      </c>
      <c r="K1156" s="32" t="s">
        <v>609</v>
      </c>
      <c r="L1156" s="92" t="s">
        <v>358</v>
      </c>
    </row>
    <row r="1157" spans="2:12" ht="12.75">
      <c r="B1157" s="13">
        <v>2</v>
      </c>
      <c r="C1157" t="s">
        <v>445</v>
      </c>
      <c r="F1157" s="6">
        <v>1642687</v>
      </c>
      <c r="G1157" s="37"/>
      <c r="H1157" s="76">
        <f>J1157*15</f>
        <v>57765</v>
      </c>
      <c r="I1157" s="37"/>
      <c r="J1157" s="91">
        <v>3851</v>
      </c>
      <c r="K1157" s="32" t="s">
        <v>609</v>
      </c>
      <c r="L1157" s="92" t="s">
        <v>359</v>
      </c>
    </row>
    <row r="1158" spans="2:12" ht="12.75">
      <c r="B1158" s="13">
        <v>3</v>
      </c>
      <c r="C1158" t="s">
        <v>447</v>
      </c>
      <c r="F1158" s="6">
        <v>212300</v>
      </c>
      <c r="G1158" s="37"/>
      <c r="H1158" s="76">
        <f>J1158</f>
        <v>1347</v>
      </c>
      <c r="I1158" s="37"/>
      <c r="J1158" s="91">
        <v>1347</v>
      </c>
      <c r="K1158" s="32" t="s">
        <v>609</v>
      </c>
      <c r="L1158" s="92" t="s">
        <v>360</v>
      </c>
    </row>
    <row r="1159" spans="2:9" ht="12.75">
      <c r="B1159" s="13" t="s">
        <v>990</v>
      </c>
      <c r="C1159" t="s">
        <v>448</v>
      </c>
      <c r="F1159" s="6">
        <v>589462</v>
      </c>
      <c r="G1159" s="37"/>
      <c r="H1159" s="6">
        <v>21272</v>
      </c>
      <c r="I1159" s="37"/>
    </row>
    <row r="1160" spans="2:9" ht="12.75">
      <c r="B1160" s="13" t="s">
        <v>991</v>
      </c>
      <c r="C1160" t="s">
        <v>449</v>
      </c>
      <c r="F1160" s="6">
        <v>189145</v>
      </c>
      <c r="G1160" s="37"/>
      <c r="H1160" s="6">
        <v>4797</v>
      </c>
      <c r="I1160" s="37"/>
    </row>
    <row r="1161" spans="2:9" ht="12.75">
      <c r="B1161" s="13" t="s">
        <v>830</v>
      </c>
      <c r="C1161" t="s">
        <v>450</v>
      </c>
      <c r="F1161" s="6">
        <v>5338605</v>
      </c>
      <c r="G1161" s="37"/>
      <c r="H1161" s="6">
        <v>143839</v>
      </c>
      <c r="I1161" s="37"/>
    </row>
    <row r="1162" spans="3:9" ht="12.75">
      <c r="C1162" s="1" t="s">
        <v>451</v>
      </c>
      <c r="F1162" s="6"/>
      <c r="G1162" s="37">
        <f>SUM(F1155:F1161)</f>
        <v>8585013</v>
      </c>
      <c r="H1162" s="6"/>
      <c r="I1162" s="37"/>
    </row>
    <row r="1163" spans="1:12" ht="12.75">
      <c r="A1163" s="8">
        <v>173</v>
      </c>
      <c r="B1163" s="13" t="s">
        <v>2014</v>
      </c>
      <c r="C1163" t="s">
        <v>454</v>
      </c>
      <c r="F1163" s="6">
        <v>4200</v>
      </c>
      <c r="G1163" s="37"/>
      <c r="H1163" s="76">
        <f>J1163*15</f>
        <v>105</v>
      </c>
      <c r="I1163" s="37"/>
      <c r="J1163" s="91">
        <v>7</v>
      </c>
      <c r="K1163" s="32" t="s">
        <v>609</v>
      </c>
      <c r="L1163" s="92" t="s">
        <v>359</v>
      </c>
    </row>
    <row r="1164" spans="2:12" ht="12.75">
      <c r="B1164" s="13" t="s">
        <v>459</v>
      </c>
      <c r="D1164" t="s">
        <v>452</v>
      </c>
      <c r="F1164" s="6">
        <v>16700</v>
      </c>
      <c r="G1164" s="37"/>
      <c r="H1164" s="76">
        <f>J1164*15</f>
        <v>225</v>
      </c>
      <c r="I1164" s="37"/>
      <c r="J1164" s="91">
        <v>15</v>
      </c>
      <c r="K1164" s="32" t="s">
        <v>609</v>
      </c>
      <c r="L1164" s="92" t="s">
        <v>359</v>
      </c>
    </row>
    <row r="1165" spans="2:12" ht="12.75">
      <c r="B1165" s="13" t="s">
        <v>1567</v>
      </c>
      <c r="C1165" t="s">
        <v>453</v>
      </c>
      <c r="F1165" s="6">
        <v>7206</v>
      </c>
      <c r="G1165" s="37"/>
      <c r="H1165" s="76">
        <f>J1165*10</f>
        <v>190</v>
      </c>
      <c r="I1165" s="37"/>
      <c r="J1165" s="91">
        <v>19</v>
      </c>
      <c r="K1165" s="32" t="s">
        <v>609</v>
      </c>
      <c r="L1165" s="92" t="s">
        <v>361</v>
      </c>
    </row>
    <row r="1166" spans="2:12" ht="12.75">
      <c r="B1166" s="13" t="s">
        <v>460</v>
      </c>
      <c r="D1166" t="s">
        <v>452</v>
      </c>
      <c r="F1166" s="6">
        <v>11680</v>
      </c>
      <c r="G1166" s="37"/>
      <c r="H1166" s="76">
        <f>J1166*10</f>
        <v>270</v>
      </c>
      <c r="I1166" s="37"/>
      <c r="J1166" s="91">
        <v>27</v>
      </c>
      <c r="K1166" s="32" t="s">
        <v>609</v>
      </c>
      <c r="L1166" s="92" t="s">
        <v>361</v>
      </c>
    </row>
    <row r="1167" spans="2:12" ht="12.75">
      <c r="B1167" s="13">
        <v>2</v>
      </c>
      <c r="C1167" t="s">
        <v>461</v>
      </c>
      <c r="F1167" s="6">
        <v>16880</v>
      </c>
      <c r="G1167" s="37"/>
      <c r="H1167" s="76">
        <f>J1167*60</f>
        <v>1740</v>
      </c>
      <c r="I1167" s="37"/>
      <c r="J1167" s="91">
        <v>29</v>
      </c>
      <c r="K1167" s="32" t="s">
        <v>609</v>
      </c>
      <c r="L1167" s="92" t="s">
        <v>362</v>
      </c>
    </row>
    <row r="1168" spans="2:12" ht="12.75">
      <c r="B1168" s="13" t="s">
        <v>462</v>
      </c>
      <c r="D1168" t="s">
        <v>452</v>
      </c>
      <c r="F1168" s="6">
        <v>9120</v>
      </c>
      <c r="G1168" s="37"/>
      <c r="H1168" s="76">
        <f>J1168*60</f>
        <v>1440</v>
      </c>
      <c r="I1168" s="37"/>
      <c r="J1168" s="91">
        <v>24</v>
      </c>
      <c r="K1168" s="32" t="s">
        <v>609</v>
      </c>
      <c r="L1168" s="92" t="s">
        <v>362</v>
      </c>
    </row>
    <row r="1169" spans="2:12" ht="12.75">
      <c r="B1169" s="13" t="s">
        <v>332</v>
      </c>
      <c r="C1169" t="s">
        <v>455</v>
      </c>
      <c r="F1169" s="6">
        <v>1285816</v>
      </c>
      <c r="G1169" s="37"/>
      <c r="H1169" s="76">
        <f>J1169</f>
        <v>14028</v>
      </c>
      <c r="I1169" s="37"/>
      <c r="J1169" s="91">
        <v>14028</v>
      </c>
      <c r="K1169" s="32" t="s">
        <v>609</v>
      </c>
      <c r="L1169" s="92" t="s">
        <v>360</v>
      </c>
    </row>
    <row r="1170" spans="2:12" ht="12.75">
      <c r="B1170" s="13" t="s">
        <v>334</v>
      </c>
      <c r="D1170" t="s">
        <v>456</v>
      </c>
      <c r="F1170" s="6">
        <v>2590</v>
      </c>
      <c r="G1170" s="37"/>
      <c r="H1170" s="76">
        <f>J1170</f>
        <v>15</v>
      </c>
      <c r="I1170" s="37"/>
      <c r="J1170" s="91">
        <v>15</v>
      </c>
      <c r="K1170" s="32" t="s">
        <v>609</v>
      </c>
      <c r="L1170" s="92" t="s">
        <v>360</v>
      </c>
    </row>
    <row r="1171" spans="2:12" ht="12.75">
      <c r="B1171" s="13" t="s">
        <v>1064</v>
      </c>
      <c r="D1171" t="s">
        <v>457</v>
      </c>
      <c r="F1171" s="6">
        <v>0</v>
      </c>
      <c r="G1171" s="37"/>
      <c r="H1171" s="76">
        <f>J1171</f>
        <v>0</v>
      </c>
      <c r="I1171" s="37"/>
      <c r="J1171" s="91">
        <v>0</v>
      </c>
      <c r="K1171" s="32" t="s">
        <v>609</v>
      </c>
      <c r="L1171" s="92" t="s">
        <v>360</v>
      </c>
    </row>
    <row r="1172" spans="2:12" ht="12.75">
      <c r="B1172" s="13" t="s">
        <v>829</v>
      </c>
      <c r="C1172" t="s">
        <v>458</v>
      </c>
      <c r="F1172" s="6">
        <v>50082</v>
      </c>
      <c r="G1172" s="37"/>
      <c r="H1172" s="76">
        <f>J1172*10</f>
        <v>35720</v>
      </c>
      <c r="I1172" s="37"/>
      <c r="J1172" s="91">
        <v>3572</v>
      </c>
      <c r="K1172" s="32" t="s">
        <v>609</v>
      </c>
      <c r="L1172" s="92" t="s">
        <v>361</v>
      </c>
    </row>
    <row r="1173" spans="2:12" ht="12.75">
      <c r="B1173" s="13" t="s">
        <v>463</v>
      </c>
      <c r="D1173" t="s">
        <v>452</v>
      </c>
      <c r="F1173" s="6">
        <v>50</v>
      </c>
      <c r="G1173" s="37"/>
      <c r="H1173" s="76">
        <f>J1173*10</f>
        <v>10</v>
      </c>
      <c r="I1173" s="37"/>
      <c r="J1173" s="91">
        <v>1</v>
      </c>
      <c r="K1173" s="32" t="s">
        <v>609</v>
      </c>
      <c r="L1173" s="92" t="s">
        <v>361</v>
      </c>
    </row>
    <row r="1174" spans="2:12" ht="12.75">
      <c r="B1174" s="13" t="s">
        <v>830</v>
      </c>
      <c r="C1174" t="s">
        <v>465</v>
      </c>
      <c r="F1174" s="6">
        <v>7574</v>
      </c>
      <c r="G1174" s="37"/>
      <c r="H1174" s="76">
        <f>J1174</f>
        <v>148</v>
      </c>
      <c r="I1174" s="37"/>
      <c r="J1174" s="91">
        <v>148</v>
      </c>
      <c r="K1174" s="32" t="s">
        <v>609</v>
      </c>
      <c r="L1174" s="92" t="s">
        <v>360</v>
      </c>
    </row>
    <row r="1175" spans="2:12" ht="12.75">
      <c r="B1175" s="13" t="s">
        <v>464</v>
      </c>
      <c r="D1175" t="s">
        <v>452</v>
      </c>
      <c r="F1175" s="6">
        <v>10395</v>
      </c>
      <c r="G1175" s="37"/>
      <c r="H1175" s="76">
        <f>J1175</f>
        <v>172</v>
      </c>
      <c r="I1175" s="37"/>
      <c r="J1175" s="91">
        <v>172</v>
      </c>
      <c r="K1175" s="32" t="s">
        <v>609</v>
      </c>
      <c r="L1175" s="92" t="s">
        <v>360</v>
      </c>
    </row>
    <row r="1176" spans="3:9" ht="12.75">
      <c r="C1176" t="s">
        <v>2064</v>
      </c>
      <c r="F1176" s="6"/>
      <c r="G1176" s="37"/>
      <c r="H1176" s="6"/>
      <c r="I1176" s="37"/>
    </row>
    <row r="1177" spans="2:9" ht="12.75">
      <c r="B1177" s="13" t="s">
        <v>1995</v>
      </c>
      <c r="D1177" t="s">
        <v>2065</v>
      </c>
      <c r="F1177" s="6">
        <v>821200</v>
      </c>
      <c r="G1177" s="37"/>
      <c r="H1177" s="6">
        <v>17965</v>
      </c>
      <c r="I1177" s="37"/>
    </row>
    <row r="1178" spans="2:9" ht="12.75">
      <c r="B1178" s="13" t="s">
        <v>1996</v>
      </c>
      <c r="D1178" t="s">
        <v>2066</v>
      </c>
      <c r="F1178" s="6">
        <v>2221</v>
      </c>
      <c r="G1178" s="37"/>
      <c r="H1178" s="6">
        <v>157</v>
      </c>
      <c r="I1178" s="37"/>
    </row>
    <row r="1179" spans="2:9" ht="12.75">
      <c r="B1179" s="13">
        <v>6</v>
      </c>
      <c r="C1179" t="s">
        <v>2067</v>
      </c>
      <c r="F1179" s="6">
        <v>377692</v>
      </c>
      <c r="G1179" s="37"/>
      <c r="H1179" s="6">
        <v>4783</v>
      </c>
      <c r="I1179" s="37"/>
    </row>
    <row r="1180" spans="2:12" ht="12.75">
      <c r="B1180" s="13" t="s">
        <v>1647</v>
      </c>
      <c r="C1180" t="s">
        <v>2068</v>
      </c>
      <c r="F1180" s="6">
        <v>5594125</v>
      </c>
      <c r="G1180" s="37"/>
      <c r="H1180" s="76"/>
      <c r="I1180" s="37"/>
      <c r="J1180" s="91">
        <v>1268</v>
      </c>
      <c r="K1180" s="32" t="s">
        <v>609</v>
      </c>
      <c r="L1180" s="92" t="s">
        <v>1696</v>
      </c>
    </row>
    <row r="1181" spans="2:12" ht="12.75">
      <c r="B1181" s="13" t="s">
        <v>1648</v>
      </c>
      <c r="D1181" t="s">
        <v>2069</v>
      </c>
      <c r="F1181" s="6">
        <v>676350</v>
      </c>
      <c r="G1181" s="37"/>
      <c r="H1181" s="76"/>
      <c r="I1181" s="37"/>
      <c r="J1181" s="91">
        <v>308</v>
      </c>
      <c r="K1181" s="32" t="s">
        <v>609</v>
      </c>
      <c r="L1181" s="92" t="s">
        <v>1696</v>
      </c>
    </row>
    <row r="1182" spans="2:12" ht="12.75">
      <c r="B1182" s="13" t="s">
        <v>2071</v>
      </c>
      <c r="C1182" t="s">
        <v>2070</v>
      </c>
      <c r="F1182" s="6">
        <v>450037</v>
      </c>
      <c r="G1182" s="37"/>
      <c r="H1182" s="76"/>
      <c r="I1182" s="37"/>
      <c r="J1182" s="91">
        <v>268</v>
      </c>
      <c r="K1182" s="32" t="s">
        <v>609</v>
      </c>
      <c r="L1182" s="92" t="s">
        <v>1696</v>
      </c>
    </row>
    <row r="1183" spans="2:12" ht="12.75">
      <c r="B1183" s="13" t="s">
        <v>2073</v>
      </c>
      <c r="C1183" t="s">
        <v>2072</v>
      </c>
      <c r="F1183" s="6">
        <v>273488</v>
      </c>
      <c r="G1183" s="37"/>
      <c r="H1183" s="76">
        <f>J1183*2</f>
        <v>1544</v>
      </c>
      <c r="I1183" s="37"/>
      <c r="J1183" s="91">
        <v>772</v>
      </c>
      <c r="K1183" s="32" t="s">
        <v>609</v>
      </c>
      <c r="L1183" s="92" t="s">
        <v>357</v>
      </c>
    </row>
    <row r="1184" spans="2:12" ht="12.75">
      <c r="B1184" s="13" t="s">
        <v>2074</v>
      </c>
      <c r="C1184" t="s">
        <v>779</v>
      </c>
      <c r="F1184" s="6">
        <v>9570</v>
      </c>
      <c r="G1184" s="37"/>
      <c r="H1184" s="76">
        <f>J1184*3</f>
        <v>60</v>
      </c>
      <c r="I1184" s="37"/>
      <c r="J1184" s="91">
        <v>20</v>
      </c>
      <c r="K1184" s="32" t="s">
        <v>609</v>
      </c>
      <c r="L1184" s="92" t="s">
        <v>1697</v>
      </c>
    </row>
    <row r="1185" spans="2:12" ht="12.75">
      <c r="B1185" s="13" t="s">
        <v>2075</v>
      </c>
      <c r="D1185" t="s">
        <v>2196</v>
      </c>
      <c r="F1185" s="6">
        <v>0</v>
      </c>
      <c r="G1185" s="37"/>
      <c r="H1185" s="76">
        <f>J1185*4</f>
        <v>0</v>
      </c>
      <c r="I1185" s="37"/>
      <c r="J1185" s="91">
        <v>0</v>
      </c>
      <c r="K1185" s="32" t="s">
        <v>609</v>
      </c>
      <c r="L1185" s="92" t="s">
        <v>1698</v>
      </c>
    </row>
    <row r="1186" spans="3:9" ht="12.75">
      <c r="C1186" s="1" t="s">
        <v>2076</v>
      </c>
      <c r="F1186" s="6"/>
      <c r="G1186" s="37">
        <f>SUM(F1163:F1185)</f>
        <v>9626976</v>
      </c>
      <c r="H1186" s="6"/>
      <c r="I1186" s="123"/>
    </row>
    <row r="1187" spans="1:12" ht="12.75">
      <c r="A1187" s="44">
        <v>174</v>
      </c>
      <c r="B1187" s="117">
        <v>1</v>
      </c>
      <c r="C1187" s="15" t="s">
        <v>2077</v>
      </c>
      <c r="D1187" s="15"/>
      <c r="E1187" s="15"/>
      <c r="F1187" s="70">
        <v>7352</v>
      </c>
      <c r="G1187" s="38"/>
      <c r="H1187" s="124">
        <f>J1187*500</f>
        <v>25500</v>
      </c>
      <c r="I1187" s="38"/>
      <c r="J1187" s="91">
        <v>51</v>
      </c>
      <c r="K1187" s="32" t="s">
        <v>609</v>
      </c>
      <c r="L1187" s="92" t="s">
        <v>1699</v>
      </c>
    </row>
    <row r="1188" spans="2:12" ht="12.75">
      <c r="B1188" s="35" t="s">
        <v>2142</v>
      </c>
      <c r="C1188" t="s">
        <v>2143</v>
      </c>
      <c r="F1188" s="6">
        <v>0</v>
      </c>
      <c r="G1188" s="37"/>
      <c r="H1188" s="76">
        <f>J1188*500</f>
        <v>0</v>
      </c>
      <c r="I1188" s="37"/>
      <c r="J1188" s="91">
        <v>0</v>
      </c>
      <c r="K1188" s="32" t="s">
        <v>609</v>
      </c>
      <c r="L1188" s="92" t="s">
        <v>1699</v>
      </c>
    </row>
    <row r="1189" spans="1:12" ht="12.75">
      <c r="A1189" s="55"/>
      <c r="B1189" s="60">
        <v>3</v>
      </c>
      <c r="C1189" s="51" t="s">
        <v>2192</v>
      </c>
      <c r="D1189" s="51"/>
      <c r="E1189" s="51"/>
      <c r="F1189" s="68"/>
      <c r="G1189" s="52"/>
      <c r="H1189" s="68"/>
      <c r="I1189" s="37"/>
      <c r="J1189" s="91"/>
      <c r="K1189" s="32"/>
      <c r="L1189" s="92"/>
    </row>
    <row r="1190" spans="1:12" ht="12.75">
      <c r="A1190" s="55"/>
      <c r="B1190" s="60">
        <v>4</v>
      </c>
      <c r="C1190" s="51" t="s">
        <v>1395</v>
      </c>
      <c r="D1190" s="51"/>
      <c r="E1190" s="51"/>
      <c r="F1190" s="68"/>
      <c r="G1190" s="52"/>
      <c r="H1190" s="68"/>
      <c r="I1190" s="37"/>
      <c r="J1190" s="91"/>
      <c r="K1190" s="32"/>
      <c r="L1190" s="92"/>
    </row>
    <row r="1191" spans="1:12" ht="12.75">
      <c r="A1191" s="55"/>
      <c r="B1191" s="60">
        <v>5</v>
      </c>
      <c r="C1191" s="51" t="s">
        <v>2078</v>
      </c>
      <c r="D1191" s="51"/>
      <c r="E1191" s="51"/>
      <c r="F1191" s="68"/>
      <c r="G1191" s="52"/>
      <c r="H1191" s="68"/>
      <c r="I1191" s="37"/>
      <c r="J1191" s="91"/>
      <c r="K1191" s="32"/>
      <c r="L1191" s="92"/>
    </row>
    <row r="1192" spans="1:12" ht="12.75">
      <c r="A1192" s="55"/>
      <c r="B1192" s="60">
        <v>6</v>
      </c>
      <c r="C1192" s="51" t="s">
        <v>2195</v>
      </c>
      <c r="D1192" s="51"/>
      <c r="E1192" s="51"/>
      <c r="F1192" s="68"/>
      <c r="G1192" s="52"/>
      <c r="H1192" s="68"/>
      <c r="I1192" s="37"/>
      <c r="J1192" s="91"/>
      <c r="K1192" s="32"/>
      <c r="L1192" s="92"/>
    </row>
    <row r="1193" spans="1:12" ht="12.75">
      <c r="A1193" s="55"/>
      <c r="B1193" s="118" t="s">
        <v>2193</v>
      </c>
      <c r="C1193" s="51" t="s">
        <v>2194</v>
      </c>
      <c r="D1193" s="51"/>
      <c r="E1193" s="51"/>
      <c r="F1193" s="68"/>
      <c r="G1193" s="52"/>
      <c r="H1193" s="68"/>
      <c r="I1193" s="37"/>
      <c r="J1193" s="91"/>
      <c r="K1193" s="32"/>
      <c r="L1193" s="92"/>
    </row>
    <row r="1194" spans="2:12" ht="12.75">
      <c r="B1194" s="13" t="s">
        <v>1649</v>
      </c>
      <c r="C1194" s="34" t="s">
        <v>2191</v>
      </c>
      <c r="F1194" s="6">
        <v>285700</v>
      </c>
      <c r="G1194" s="37"/>
      <c r="H1194" s="76">
        <f>J1194*200</f>
        <v>12800</v>
      </c>
      <c r="I1194" s="37"/>
      <c r="J1194" s="91">
        <v>64</v>
      </c>
      <c r="K1194" s="32" t="s">
        <v>609</v>
      </c>
      <c r="L1194" s="92" t="s">
        <v>1700</v>
      </c>
    </row>
    <row r="1195" spans="2:12" ht="12.75">
      <c r="B1195" s="13" t="s">
        <v>1650</v>
      </c>
      <c r="D1195" t="s">
        <v>2079</v>
      </c>
      <c r="F1195" s="6">
        <v>448500</v>
      </c>
      <c r="G1195" s="37"/>
      <c r="H1195" s="76">
        <f>J1195*500</f>
        <v>44500</v>
      </c>
      <c r="I1195" s="37"/>
      <c r="J1195" s="91">
        <v>89</v>
      </c>
      <c r="K1195" s="32" t="s">
        <v>609</v>
      </c>
      <c r="L1195" s="92" t="s">
        <v>1699</v>
      </c>
    </row>
    <row r="1196" spans="2:12" ht="12.75">
      <c r="B1196" s="13">
        <v>9</v>
      </c>
      <c r="D1196" s="15" t="s">
        <v>2144</v>
      </c>
      <c r="F1196" s="6">
        <v>0</v>
      </c>
      <c r="G1196" s="37"/>
      <c r="H1196" s="76">
        <f>J1196*200</f>
        <v>0</v>
      </c>
      <c r="I1196" s="37"/>
      <c r="J1196" s="91">
        <v>0</v>
      </c>
      <c r="K1196" s="32" t="s">
        <v>609</v>
      </c>
      <c r="L1196" s="159" t="s">
        <v>1700</v>
      </c>
    </row>
    <row r="1197" spans="1:12" ht="12.75">
      <c r="A1197" s="55"/>
      <c r="B1197" s="60" t="s">
        <v>878</v>
      </c>
      <c r="C1197" s="51"/>
      <c r="D1197" s="51" t="s">
        <v>780</v>
      </c>
      <c r="E1197" s="51"/>
      <c r="F1197" s="68"/>
      <c r="G1197" s="52"/>
      <c r="H1197" s="68"/>
      <c r="I1197" s="37"/>
      <c r="J1197" s="91"/>
      <c r="K1197" s="32"/>
      <c r="L1197" s="92"/>
    </row>
    <row r="1198" spans="3:9" ht="12.75">
      <c r="C1198" s="1" t="s">
        <v>2080</v>
      </c>
      <c r="F1198" s="6"/>
      <c r="G1198" s="37">
        <f>SUM(F1187:F1196)</f>
        <v>741552</v>
      </c>
      <c r="H1198" s="6"/>
      <c r="I1198" s="41">
        <f>SUM(J1187:J1196)</f>
        <v>204</v>
      </c>
    </row>
    <row r="1199" spans="1:13" ht="12.75">
      <c r="A1199" s="8">
        <v>175</v>
      </c>
      <c r="B1199" s="13" t="s">
        <v>1558</v>
      </c>
      <c r="C1199" t="s">
        <v>2081</v>
      </c>
      <c r="F1199" s="6">
        <v>17050</v>
      </c>
      <c r="G1199" s="37"/>
      <c r="H1199" s="76"/>
      <c r="I1199" s="37"/>
      <c r="J1199" s="91">
        <v>15</v>
      </c>
      <c r="K1199" s="32" t="s">
        <v>609</v>
      </c>
      <c r="L1199" s="160">
        <v>16</v>
      </c>
      <c r="M1199" s="105" t="s">
        <v>421</v>
      </c>
    </row>
    <row r="1200" spans="1:13" ht="12.75">
      <c r="A1200" s="55"/>
      <c r="B1200" s="60" t="s">
        <v>1567</v>
      </c>
      <c r="C1200" s="51"/>
      <c r="D1200" s="51" t="s">
        <v>2082</v>
      </c>
      <c r="E1200" s="51"/>
      <c r="F1200" s="68"/>
      <c r="G1200" s="52"/>
      <c r="H1200" s="68"/>
      <c r="I1200" s="37"/>
      <c r="J1200" s="91"/>
      <c r="K1200" s="32"/>
      <c r="L1200" s="104"/>
      <c r="M1200" s="105"/>
    </row>
    <row r="1201" spans="2:13" ht="12.75">
      <c r="B1201" s="13" t="s">
        <v>2085</v>
      </c>
      <c r="D1201" t="s">
        <v>2083</v>
      </c>
      <c r="F1201" s="6">
        <v>3400000</v>
      </c>
      <c r="G1201" s="37"/>
      <c r="H1201" s="76"/>
      <c r="I1201" s="37"/>
      <c r="J1201" s="91">
        <v>18</v>
      </c>
      <c r="K1201" s="32" t="s">
        <v>609</v>
      </c>
      <c r="L1201" s="104">
        <v>15436</v>
      </c>
      <c r="M1201" s="105" t="s">
        <v>421</v>
      </c>
    </row>
    <row r="1202" spans="1:13" ht="12.75">
      <c r="A1202" s="55"/>
      <c r="B1202" s="143" t="s">
        <v>275</v>
      </c>
      <c r="C1202" s="144"/>
      <c r="D1202" s="144" t="s">
        <v>781</v>
      </c>
      <c r="E1202" s="144"/>
      <c r="F1202" s="68"/>
      <c r="G1202" s="52"/>
      <c r="H1202" s="68"/>
      <c r="I1202" s="37"/>
      <c r="J1202" s="91"/>
      <c r="K1202" s="32"/>
      <c r="L1202" s="104"/>
      <c r="M1202" s="105"/>
    </row>
    <row r="1203" spans="1:13" ht="12.75">
      <c r="A1203" s="55"/>
      <c r="B1203" s="143" t="s">
        <v>1912</v>
      </c>
      <c r="C1203" s="144"/>
      <c r="D1203" s="144" t="s">
        <v>782</v>
      </c>
      <c r="E1203" s="144"/>
      <c r="F1203" s="68"/>
      <c r="G1203" s="52"/>
      <c r="H1203" s="68"/>
      <c r="I1203" s="37"/>
      <c r="J1203" s="91"/>
      <c r="K1203" s="32"/>
      <c r="L1203" s="104"/>
      <c r="M1203" s="105"/>
    </row>
    <row r="1204" spans="1:13" ht="12.75">
      <c r="A1204" s="55"/>
      <c r="B1204" s="143" t="s">
        <v>1923</v>
      </c>
      <c r="C1204" s="144"/>
      <c r="D1204" s="144" t="s">
        <v>783</v>
      </c>
      <c r="E1204" s="144"/>
      <c r="F1204" s="68"/>
      <c r="G1204" s="52"/>
      <c r="H1204" s="68"/>
      <c r="I1204" s="37"/>
      <c r="J1204" s="91"/>
      <c r="K1204" s="32"/>
      <c r="L1204" s="104"/>
      <c r="M1204" s="105"/>
    </row>
    <row r="1205" spans="1:13" ht="12.75">
      <c r="A1205" s="55"/>
      <c r="B1205" s="143" t="s">
        <v>1924</v>
      </c>
      <c r="C1205" s="144"/>
      <c r="D1205" s="144" t="s">
        <v>784</v>
      </c>
      <c r="E1205" s="144"/>
      <c r="F1205" s="68"/>
      <c r="G1205" s="52"/>
      <c r="H1205" s="68"/>
      <c r="I1205" s="37"/>
      <c r="J1205" s="91"/>
      <c r="K1205" s="32"/>
      <c r="L1205" s="104"/>
      <c r="M1205" s="105"/>
    </row>
    <row r="1206" spans="2:13" ht="12.75">
      <c r="B1206" s="13" t="s">
        <v>2145</v>
      </c>
      <c r="D1206" t="s">
        <v>2084</v>
      </c>
      <c r="F1206" s="6">
        <v>0</v>
      </c>
      <c r="G1206" s="37"/>
      <c r="H1206" s="76"/>
      <c r="I1206" s="37"/>
      <c r="J1206" s="91">
        <v>0</v>
      </c>
      <c r="K1206" s="32" t="s">
        <v>609</v>
      </c>
      <c r="L1206" s="104"/>
      <c r="M1206" s="105"/>
    </row>
    <row r="1207" spans="2:13" ht="12.75">
      <c r="B1207" s="13" t="s">
        <v>1087</v>
      </c>
      <c r="D1207" t="s">
        <v>2086</v>
      </c>
      <c r="F1207" s="6">
        <v>65050</v>
      </c>
      <c r="G1207" s="37"/>
      <c r="H1207" s="76"/>
      <c r="I1207" s="37"/>
      <c r="J1207" s="91">
        <v>20</v>
      </c>
      <c r="K1207" s="32" t="s">
        <v>609</v>
      </c>
      <c r="L1207" s="104">
        <v>228</v>
      </c>
      <c r="M1207" s="105" t="s">
        <v>421</v>
      </c>
    </row>
    <row r="1208" spans="2:13" ht="12.75">
      <c r="B1208" s="13" t="s">
        <v>1090</v>
      </c>
      <c r="E1208" t="s">
        <v>2087</v>
      </c>
      <c r="F1208" s="6">
        <v>127500</v>
      </c>
      <c r="G1208" s="37"/>
      <c r="H1208" s="76"/>
      <c r="I1208" s="37"/>
      <c r="J1208" s="91">
        <v>9</v>
      </c>
      <c r="K1208" s="32" t="s">
        <v>609</v>
      </c>
      <c r="L1208" s="104">
        <v>248</v>
      </c>
      <c r="M1208" s="105" t="s">
        <v>421</v>
      </c>
    </row>
    <row r="1209" spans="4:13" ht="12.75">
      <c r="D1209" t="s">
        <v>2088</v>
      </c>
      <c r="F1209" s="6"/>
      <c r="G1209" s="37"/>
      <c r="H1209" s="84"/>
      <c r="I1209" s="37"/>
      <c r="J1209" s="91"/>
      <c r="K1209" s="32"/>
      <c r="L1209" s="104"/>
      <c r="M1209" s="105"/>
    </row>
    <row r="1210" spans="2:13" ht="12.75">
      <c r="B1210" s="13" t="s">
        <v>1091</v>
      </c>
      <c r="E1210" t="s">
        <v>2089</v>
      </c>
      <c r="F1210" s="6">
        <v>153000</v>
      </c>
      <c r="G1210" s="37"/>
      <c r="H1210" s="76"/>
      <c r="I1210" s="37"/>
      <c r="J1210" s="91">
        <v>8</v>
      </c>
      <c r="K1210" s="32" t="s">
        <v>609</v>
      </c>
      <c r="L1210" s="104">
        <v>421</v>
      </c>
      <c r="M1210" s="105" t="s">
        <v>421</v>
      </c>
    </row>
    <row r="1211" spans="2:13" ht="12.75">
      <c r="B1211" s="13" t="s">
        <v>315</v>
      </c>
      <c r="E1211" t="s">
        <v>2090</v>
      </c>
      <c r="F1211" s="6">
        <v>3000</v>
      </c>
      <c r="G1211" s="37"/>
      <c r="H1211" s="76"/>
      <c r="I1211" s="37"/>
      <c r="J1211" s="91">
        <v>1</v>
      </c>
      <c r="K1211" s="32" t="s">
        <v>609</v>
      </c>
      <c r="L1211" s="104">
        <v>40</v>
      </c>
      <c r="M1211" s="105" t="s">
        <v>421</v>
      </c>
    </row>
    <row r="1212" spans="2:13" ht="12.75">
      <c r="B1212" s="13" t="s">
        <v>2146</v>
      </c>
      <c r="E1212" t="s">
        <v>2147</v>
      </c>
      <c r="F1212" s="6">
        <v>0</v>
      </c>
      <c r="G1212" s="37"/>
      <c r="H1212" s="76"/>
      <c r="I1212" s="37"/>
      <c r="J1212" s="91">
        <v>0</v>
      </c>
      <c r="K1212" s="32" t="s">
        <v>609</v>
      </c>
      <c r="L1212" s="104">
        <v>0</v>
      </c>
      <c r="M1212" s="105" t="s">
        <v>421</v>
      </c>
    </row>
    <row r="1213" spans="1:13" ht="12.75">
      <c r="A1213" s="55"/>
      <c r="B1213" s="60" t="s">
        <v>318</v>
      </c>
      <c r="C1213" s="51"/>
      <c r="D1213" s="51"/>
      <c r="E1213" s="51" t="s">
        <v>2091</v>
      </c>
      <c r="F1213" s="68"/>
      <c r="G1213" s="52"/>
      <c r="H1213" s="68"/>
      <c r="I1213" s="37"/>
      <c r="J1213" s="91"/>
      <c r="K1213" s="32"/>
      <c r="L1213" s="104"/>
      <c r="M1213" s="105"/>
    </row>
    <row r="1214" spans="1:13" ht="12.75">
      <c r="A1214" s="55"/>
      <c r="B1214" s="60" t="s">
        <v>319</v>
      </c>
      <c r="C1214" s="51"/>
      <c r="D1214" s="51"/>
      <c r="E1214" s="51" t="s">
        <v>2092</v>
      </c>
      <c r="F1214" s="68"/>
      <c r="G1214" s="52"/>
      <c r="H1214" s="68"/>
      <c r="I1214" s="37"/>
      <c r="J1214" s="91"/>
      <c r="K1214" s="32"/>
      <c r="L1214" s="104"/>
      <c r="M1214" s="105"/>
    </row>
    <row r="1215" spans="3:13" ht="13.5">
      <c r="C1215" s="1" t="s">
        <v>2093</v>
      </c>
      <c r="F1215" s="6"/>
      <c r="G1215" s="37">
        <f>SUM(F1199:F1214)</f>
        <v>3765600</v>
      </c>
      <c r="H1215" s="6"/>
      <c r="I1215" s="37"/>
      <c r="K1215" s="106">
        <f>SUM(J1199:J1214)</f>
        <v>71</v>
      </c>
      <c r="L1215" s="107"/>
      <c r="M1215" s="108">
        <f>SUM(L1199:L1214)</f>
        <v>16389</v>
      </c>
    </row>
    <row r="1216" spans="2:13" ht="12.75">
      <c r="B1216" s="13" t="s">
        <v>332</v>
      </c>
      <c r="C1216" t="s">
        <v>2094</v>
      </c>
      <c r="F1216" s="6">
        <v>203988</v>
      </c>
      <c r="G1216" s="37"/>
      <c r="H1216" s="6"/>
      <c r="I1216" s="37"/>
      <c r="J1216" s="91">
        <v>206</v>
      </c>
      <c r="K1216" s="32" t="s">
        <v>609</v>
      </c>
      <c r="L1216" s="104">
        <v>800</v>
      </c>
      <c r="M1216" s="105" t="s">
        <v>421</v>
      </c>
    </row>
    <row r="1217" spans="2:13" ht="12.75">
      <c r="B1217" s="13" t="s">
        <v>334</v>
      </c>
      <c r="D1217" t="s">
        <v>2087</v>
      </c>
      <c r="F1217" s="6">
        <v>19000</v>
      </c>
      <c r="G1217" s="37"/>
      <c r="H1217" s="6"/>
      <c r="I1217" s="37"/>
      <c r="J1217" s="91">
        <v>3</v>
      </c>
      <c r="K1217" s="32" t="s">
        <v>609</v>
      </c>
      <c r="L1217" s="104">
        <v>8</v>
      </c>
      <c r="M1217" s="105" t="s">
        <v>421</v>
      </c>
    </row>
    <row r="1218" spans="3:13" ht="12.75">
      <c r="C1218" s="1" t="s">
        <v>2095</v>
      </c>
      <c r="F1218" s="6"/>
      <c r="G1218" s="37">
        <f>SUM(F1216:F1217)</f>
        <v>222988</v>
      </c>
      <c r="H1218" s="6"/>
      <c r="I1218" s="37"/>
      <c r="K1218" s="106">
        <f>SUM(J1216:J1217)</f>
        <v>209</v>
      </c>
      <c r="M1218" s="108">
        <f>SUM(L1216:L1217)</f>
        <v>808</v>
      </c>
    </row>
    <row r="1219" spans="3:9" ht="12.75">
      <c r="C1219" s="12" t="s">
        <v>2096</v>
      </c>
      <c r="F1219" s="6" t="s">
        <v>2148</v>
      </c>
      <c r="G1219" s="39">
        <f>SUM(F842:F1218)</f>
        <v>233862542</v>
      </c>
      <c r="H1219" s="6"/>
      <c r="I1219" s="39"/>
    </row>
    <row r="1220" spans="2:9" ht="12.75">
      <c r="B1220" s="12" t="s">
        <v>808</v>
      </c>
      <c r="F1220" s="6"/>
      <c r="G1220" s="37"/>
      <c r="H1220" s="6"/>
      <c r="I1220" s="37"/>
    </row>
    <row r="1221" spans="1:9" ht="12.75">
      <c r="A1221" s="8">
        <v>176</v>
      </c>
      <c r="B1221" s="13" t="s">
        <v>1558</v>
      </c>
      <c r="C1221" t="s">
        <v>1321</v>
      </c>
      <c r="F1221" s="6">
        <v>87785</v>
      </c>
      <c r="G1221" s="37"/>
      <c r="H1221" s="6">
        <v>87785</v>
      </c>
      <c r="I1221" s="37"/>
    </row>
    <row r="1222" spans="2:9" ht="12.75">
      <c r="B1222" s="13" t="s">
        <v>1569</v>
      </c>
      <c r="D1222" t="s">
        <v>809</v>
      </c>
      <c r="F1222" s="6">
        <v>265065</v>
      </c>
      <c r="G1222" s="37"/>
      <c r="H1222" s="6">
        <v>265067</v>
      </c>
      <c r="I1222" s="37"/>
    </row>
    <row r="1223" spans="2:9" ht="12.75">
      <c r="B1223" s="13" t="s">
        <v>1567</v>
      </c>
      <c r="D1223" t="s">
        <v>810</v>
      </c>
      <c r="F1223" s="6">
        <v>905156</v>
      </c>
      <c r="G1223" s="37"/>
      <c r="H1223" s="6">
        <v>442822</v>
      </c>
      <c r="I1223" s="37"/>
    </row>
    <row r="1224" spans="3:9" ht="12.75">
      <c r="C1224" t="s">
        <v>811</v>
      </c>
      <c r="F1224" s="6"/>
      <c r="G1224" s="37"/>
      <c r="H1224" s="6"/>
      <c r="I1224" s="37"/>
    </row>
    <row r="1225" spans="2:9" ht="12.75">
      <c r="B1225" s="13" t="s">
        <v>430</v>
      </c>
      <c r="D1225" t="s">
        <v>812</v>
      </c>
      <c r="F1225" s="6">
        <v>1017903</v>
      </c>
      <c r="G1225" s="37"/>
      <c r="H1225" s="6">
        <v>982904</v>
      </c>
      <c r="I1225" s="37"/>
    </row>
    <row r="1226" spans="2:9" ht="12.75">
      <c r="B1226" s="13" t="s">
        <v>431</v>
      </c>
      <c r="D1226" t="s">
        <v>813</v>
      </c>
      <c r="F1226" s="6">
        <v>1</v>
      </c>
      <c r="G1226" s="37"/>
      <c r="H1226" s="6">
        <v>0</v>
      </c>
      <c r="I1226" s="37"/>
    </row>
    <row r="1227" spans="2:9" ht="12.75">
      <c r="B1227" s="13">
        <v>3</v>
      </c>
      <c r="C1227" t="s">
        <v>814</v>
      </c>
      <c r="F1227" s="6">
        <v>12480</v>
      </c>
      <c r="G1227" s="37"/>
      <c r="H1227" s="6">
        <v>15468</v>
      </c>
      <c r="I1227" s="37"/>
    </row>
    <row r="1228" spans="3:9" ht="12.75">
      <c r="C1228" t="s">
        <v>1322</v>
      </c>
      <c r="F1228" s="6"/>
      <c r="G1228" s="37"/>
      <c r="H1228" s="6"/>
      <c r="I1228" s="37"/>
    </row>
    <row r="1229" spans="2:9" ht="12.75">
      <c r="B1229" s="13" t="s">
        <v>829</v>
      </c>
      <c r="D1229" t="s">
        <v>812</v>
      </c>
      <c r="F1229" s="6">
        <v>723282</v>
      </c>
      <c r="G1229" s="37"/>
      <c r="H1229" s="6">
        <v>482833</v>
      </c>
      <c r="I1229" s="37"/>
    </row>
    <row r="1230" spans="2:9" ht="12.75">
      <c r="B1230" s="13" t="s">
        <v>830</v>
      </c>
      <c r="D1230" t="s">
        <v>813</v>
      </c>
      <c r="F1230" s="6">
        <v>4422</v>
      </c>
      <c r="G1230" s="37"/>
      <c r="H1230" s="6">
        <v>2947</v>
      </c>
      <c r="I1230" s="37"/>
    </row>
    <row r="1231" spans="3:9" ht="12.75">
      <c r="C1231" s="1" t="s">
        <v>815</v>
      </c>
      <c r="F1231" s="6"/>
      <c r="G1231" s="37">
        <f>SUM(F1225:F1230)</f>
        <v>1758088</v>
      </c>
      <c r="H1231" s="6"/>
      <c r="I1231" s="37">
        <f>SUM(H1225:H1230)</f>
        <v>1484152</v>
      </c>
    </row>
    <row r="1232" spans="1:9" ht="12.75">
      <c r="A1232" s="8">
        <v>177</v>
      </c>
      <c r="B1232" s="13" t="s">
        <v>1558</v>
      </c>
      <c r="C1232" t="s">
        <v>816</v>
      </c>
      <c r="F1232" s="6">
        <v>1231655</v>
      </c>
      <c r="G1232" s="37"/>
      <c r="H1232" s="6">
        <v>629909</v>
      </c>
      <c r="I1232" s="37"/>
    </row>
    <row r="1233" spans="2:9" ht="12.75">
      <c r="B1233" s="13" t="s">
        <v>1665</v>
      </c>
      <c r="E1233" t="s">
        <v>817</v>
      </c>
      <c r="F1233" s="6">
        <v>146639</v>
      </c>
      <c r="G1233" s="37"/>
      <c r="H1233" s="6">
        <v>59984</v>
      </c>
      <c r="I1233" s="37"/>
    </row>
    <row r="1234" spans="2:9" ht="12.75">
      <c r="B1234" s="13" t="s">
        <v>1666</v>
      </c>
      <c r="D1234" t="s">
        <v>2149</v>
      </c>
      <c r="F1234" s="6">
        <v>74386</v>
      </c>
      <c r="G1234" s="37"/>
      <c r="H1234" s="6">
        <v>23115</v>
      </c>
      <c r="I1234" s="37"/>
    </row>
    <row r="1235" spans="2:9" ht="12.75">
      <c r="B1235" s="13" t="s">
        <v>1444</v>
      </c>
      <c r="C1235" t="s">
        <v>2150</v>
      </c>
      <c r="F1235" s="6">
        <v>147132</v>
      </c>
      <c r="G1235" s="37"/>
      <c r="H1235" s="6">
        <v>56742</v>
      </c>
      <c r="I1235" s="37"/>
    </row>
    <row r="1236" spans="2:9" ht="12.75">
      <c r="B1236" s="13" t="s">
        <v>1445</v>
      </c>
      <c r="C1236" t="s">
        <v>2151</v>
      </c>
      <c r="F1236" s="6">
        <v>72295</v>
      </c>
      <c r="G1236" s="37"/>
      <c r="H1236" s="6">
        <v>22460</v>
      </c>
      <c r="I1236" s="37"/>
    </row>
    <row r="1237" spans="2:9" ht="12.75">
      <c r="B1237" s="13" t="s">
        <v>1446</v>
      </c>
      <c r="C1237" t="s">
        <v>2152</v>
      </c>
      <c r="F1237" s="6">
        <v>3344</v>
      </c>
      <c r="G1237" s="37"/>
      <c r="H1237" s="6">
        <v>932</v>
      </c>
      <c r="I1237" s="37"/>
    </row>
    <row r="1238" spans="2:9" ht="12.75">
      <c r="B1238" s="13" t="s">
        <v>2039</v>
      </c>
      <c r="C1238" t="s">
        <v>2153</v>
      </c>
      <c r="F1238" s="6">
        <v>8709</v>
      </c>
      <c r="G1238" s="37"/>
      <c r="H1238" s="6">
        <v>3351</v>
      </c>
      <c r="I1238" s="37"/>
    </row>
    <row r="1239" spans="2:9" ht="12.75">
      <c r="B1239" s="13" t="s">
        <v>2155</v>
      </c>
      <c r="C1239" t="s">
        <v>600</v>
      </c>
      <c r="F1239" s="6">
        <v>158914</v>
      </c>
      <c r="G1239" s="37"/>
      <c r="H1239" s="6">
        <v>9412</v>
      </c>
      <c r="I1239" s="37"/>
    </row>
    <row r="1240" spans="2:9" ht="12.75">
      <c r="B1240" s="13" t="s">
        <v>2156</v>
      </c>
      <c r="C1240" t="s">
        <v>2154</v>
      </c>
      <c r="F1240" s="6">
        <v>7800</v>
      </c>
      <c r="G1240" s="37"/>
      <c r="H1240" s="6">
        <v>612</v>
      </c>
      <c r="I1240" s="37"/>
    </row>
    <row r="1241" spans="2:9" ht="12.75">
      <c r="B1241" s="13" t="s">
        <v>2157</v>
      </c>
      <c r="C1241" t="s">
        <v>2158</v>
      </c>
      <c r="F1241" s="6">
        <v>74336</v>
      </c>
      <c r="G1241" s="37"/>
      <c r="H1241" s="6">
        <v>4276</v>
      </c>
      <c r="I1241" s="37"/>
    </row>
    <row r="1242" spans="2:9" ht="12.75">
      <c r="B1242" s="13" t="s">
        <v>2041</v>
      </c>
      <c r="C1242" t="s">
        <v>2159</v>
      </c>
      <c r="F1242" s="6">
        <v>120708</v>
      </c>
      <c r="G1242" s="37"/>
      <c r="H1242" s="6">
        <v>6344</v>
      </c>
      <c r="I1242" s="37"/>
    </row>
    <row r="1243" spans="2:9" ht="12.75">
      <c r="B1243" s="13" t="s">
        <v>430</v>
      </c>
      <c r="C1243" t="s">
        <v>2160</v>
      </c>
      <c r="F1243" s="6">
        <v>3710145</v>
      </c>
      <c r="G1243" s="37"/>
      <c r="H1243" s="6">
        <v>1787285</v>
      </c>
      <c r="I1243" s="37"/>
    </row>
    <row r="1244" spans="2:9" ht="12.75">
      <c r="B1244" s="13" t="s">
        <v>1090</v>
      </c>
      <c r="C1244" t="s">
        <v>2161</v>
      </c>
      <c r="F1244" s="6">
        <v>12307705</v>
      </c>
      <c r="G1244" s="37"/>
      <c r="H1244" s="6">
        <v>3531799</v>
      </c>
      <c r="I1244" s="37"/>
    </row>
    <row r="1245" spans="2:9" ht="12.75">
      <c r="B1245" s="13" t="s">
        <v>1091</v>
      </c>
      <c r="D1245" t="s">
        <v>545</v>
      </c>
      <c r="F1245" s="6">
        <v>18969</v>
      </c>
      <c r="G1245" s="37"/>
      <c r="H1245" s="6">
        <v>1282</v>
      </c>
      <c r="I1245" s="37"/>
    </row>
    <row r="1246" spans="2:9" ht="12.75">
      <c r="B1246" s="13" t="s">
        <v>316</v>
      </c>
      <c r="C1246" t="s">
        <v>546</v>
      </c>
      <c r="F1246" s="6">
        <v>3572</v>
      </c>
      <c r="G1246" s="37"/>
      <c r="H1246" s="6">
        <v>343</v>
      </c>
      <c r="I1246" s="37"/>
    </row>
    <row r="1247" spans="2:9" ht="12.75">
      <c r="B1247" s="13" t="s">
        <v>319</v>
      </c>
      <c r="C1247" t="s">
        <v>547</v>
      </c>
      <c r="F1247" s="6">
        <v>21570</v>
      </c>
      <c r="G1247" s="37"/>
      <c r="H1247" s="6">
        <v>1126</v>
      </c>
      <c r="I1247" s="37"/>
    </row>
    <row r="1248" spans="2:9" ht="12.75">
      <c r="B1248" s="13" t="s">
        <v>553</v>
      </c>
      <c r="C1248" t="s">
        <v>548</v>
      </c>
      <c r="F1248" s="6">
        <v>536139</v>
      </c>
      <c r="G1248" s="37"/>
      <c r="H1248" s="6">
        <v>37800</v>
      </c>
      <c r="I1248" s="37"/>
    </row>
    <row r="1249" spans="2:9" ht="12.75">
      <c r="B1249" s="13" t="s">
        <v>791</v>
      </c>
      <c r="C1249" t="s">
        <v>549</v>
      </c>
      <c r="F1249" s="6">
        <v>342479</v>
      </c>
      <c r="G1249" s="37"/>
      <c r="H1249" s="6">
        <v>17771</v>
      </c>
      <c r="I1249" s="37"/>
    </row>
    <row r="1250" spans="2:9" ht="12.75">
      <c r="B1250" s="13" t="s">
        <v>799</v>
      </c>
      <c r="C1250" t="s">
        <v>550</v>
      </c>
      <c r="F1250" s="6">
        <v>550853</v>
      </c>
      <c r="G1250" s="37"/>
      <c r="H1250" s="6">
        <v>43805</v>
      </c>
      <c r="I1250" s="37"/>
    </row>
    <row r="1251" spans="2:9" ht="12.75">
      <c r="B1251" s="13" t="s">
        <v>554</v>
      </c>
      <c r="C1251" t="s">
        <v>551</v>
      </c>
      <c r="F1251" s="6">
        <v>133670</v>
      </c>
      <c r="G1251" s="37"/>
      <c r="H1251" s="6">
        <v>8095</v>
      </c>
      <c r="I1251" s="37"/>
    </row>
    <row r="1252" spans="2:9" ht="12.75">
      <c r="B1252" s="13" t="s">
        <v>555</v>
      </c>
      <c r="C1252" t="s">
        <v>552</v>
      </c>
      <c r="F1252" s="6">
        <v>142634</v>
      </c>
      <c r="G1252" s="37"/>
      <c r="H1252" s="6">
        <v>3762</v>
      </c>
      <c r="I1252" s="37"/>
    </row>
    <row r="1253" spans="2:9" ht="12.75">
      <c r="B1253" s="13" t="s">
        <v>563</v>
      </c>
      <c r="C1253" t="s">
        <v>556</v>
      </c>
      <c r="F1253" s="6">
        <v>39772</v>
      </c>
      <c r="G1253" s="37"/>
      <c r="H1253" s="6">
        <v>1288</v>
      </c>
      <c r="I1253" s="37"/>
    </row>
    <row r="1254" spans="2:9" ht="12.75">
      <c r="B1254" s="13" t="s">
        <v>564</v>
      </c>
      <c r="C1254" t="s">
        <v>557</v>
      </c>
      <c r="F1254" s="6">
        <v>552030</v>
      </c>
      <c r="G1254" s="37"/>
      <c r="H1254" s="6">
        <v>31191</v>
      </c>
      <c r="I1254" s="37"/>
    </row>
    <row r="1255" spans="2:9" ht="12.75">
      <c r="B1255" s="13" t="s">
        <v>565</v>
      </c>
      <c r="C1255" t="s">
        <v>558</v>
      </c>
      <c r="F1255" s="6">
        <v>209675</v>
      </c>
      <c r="G1255" s="37"/>
      <c r="H1255" s="6">
        <v>13391</v>
      </c>
      <c r="I1255" s="37"/>
    </row>
    <row r="1256" spans="2:9" ht="12.75">
      <c r="B1256" s="13" t="s">
        <v>566</v>
      </c>
      <c r="D1256" t="s">
        <v>1863</v>
      </c>
      <c r="F1256" s="6">
        <v>113825</v>
      </c>
      <c r="G1256" s="37"/>
      <c r="H1256" s="6">
        <v>7451</v>
      </c>
      <c r="I1256" s="37"/>
    </row>
    <row r="1257" spans="2:9" ht="12.75">
      <c r="B1257" s="13" t="s">
        <v>567</v>
      </c>
      <c r="D1257" t="s">
        <v>559</v>
      </c>
      <c r="F1257" s="6">
        <v>726798</v>
      </c>
      <c r="G1257" s="37"/>
      <c r="H1257" s="6">
        <v>17861</v>
      </c>
      <c r="I1257" s="37"/>
    </row>
    <row r="1258" spans="2:9" ht="12.75">
      <c r="B1258" s="13" t="s">
        <v>332</v>
      </c>
      <c r="C1258" t="s">
        <v>560</v>
      </c>
      <c r="F1258" s="6">
        <v>243693</v>
      </c>
      <c r="G1258" s="37"/>
      <c r="H1258" s="6">
        <v>8605</v>
      </c>
      <c r="I1258" s="37"/>
    </row>
    <row r="1259" spans="2:9" ht="12.75">
      <c r="B1259" s="13" t="s">
        <v>334</v>
      </c>
      <c r="C1259" t="s">
        <v>1171</v>
      </c>
      <c r="F1259" s="6">
        <v>1396875</v>
      </c>
      <c r="G1259" s="37"/>
      <c r="H1259" s="6">
        <v>37436</v>
      </c>
      <c r="I1259" s="37"/>
    </row>
    <row r="1260" spans="2:9" ht="12.75">
      <c r="B1260" s="13" t="s">
        <v>1064</v>
      </c>
      <c r="C1260" t="s">
        <v>561</v>
      </c>
      <c r="F1260" s="6">
        <v>56676</v>
      </c>
      <c r="G1260" s="37"/>
      <c r="H1260" s="6">
        <v>2174</v>
      </c>
      <c r="I1260" s="37"/>
    </row>
    <row r="1261" spans="2:9" ht="12.75">
      <c r="B1261" s="13">
        <v>4</v>
      </c>
      <c r="C1261" t="s">
        <v>562</v>
      </c>
      <c r="F1261" s="6">
        <v>294356</v>
      </c>
      <c r="G1261" s="37"/>
      <c r="H1261" s="6">
        <v>4767</v>
      </c>
      <c r="I1261" s="37"/>
    </row>
    <row r="1262" spans="3:9" ht="12.75">
      <c r="C1262" s="1" t="s">
        <v>568</v>
      </c>
      <c r="F1262" s="6"/>
      <c r="G1262" s="37">
        <f>SUM(F1232:F1261)</f>
        <v>23447354</v>
      </c>
      <c r="H1262" s="6"/>
      <c r="I1262" s="37">
        <f>SUM(H1232:H1261)</f>
        <v>6374369</v>
      </c>
    </row>
    <row r="1263" spans="1:9" ht="12.75">
      <c r="A1263" s="8">
        <v>178</v>
      </c>
      <c r="B1263" s="13" t="s">
        <v>1558</v>
      </c>
      <c r="C1263" t="s">
        <v>569</v>
      </c>
      <c r="F1263" s="6">
        <v>244852</v>
      </c>
      <c r="G1263" s="37"/>
      <c r="H1263" s="6">
        <v>3014</v>
      </c>
      <c r="I1263" s="37"/>
    </row>
    <row r="1264" spans="2:9" ht="12.75">
      <c r="B1264" s="13" t="s">
        <v>1815</v>
      </c>
      <c r="D1264" t="s">
        <v>570</v>
      </c>
      <c r="F1264" s="6">
        <v>2771</v>
      </c>
      <c r="G1264" s="37"/>
      <c r="H1264" s="6">
        <v>77</v>
      </c>
      <c r="I1264" s="37"/>
    </row>
    <row r="1265" spans="2:9" ht="12.75">
      <c r="B1265" s="13" t="s">
        <v>1567</v>
      </c>
      <c r="C1265" t="s">
        <v>571</v>
      </c>
      <c r="F1265" s="6">
        <v>734450</v>
      </c>
      <c r="G1265" s="37"/>
      <c r="H1265" s="6">
        <v>20885</v>
      </c>
      <c r="I1265" s="37"/>
    </row>
    <row r="1266" spans="2:9" ht="12.75">
      <c r="B1266" s="13" t="s">
        <v>1570</v>
      </c>
      <c r="C1266" t="s">
        <v>572</v>
      </c>
      <c r="F1266" s="6">
        <v>832726</v>
      </c>
      <c r="G1266" s="37"/>
      <c r="H1266" s="6">
        <v>22153</v>
      </c>
      <c r="I1266" s="37"/>
    </row>
    <row r="1267" spans="2:9" ht="12.75">
      <c r="B1267" s="13" t="s">
        <v>1815</v>
      </c>
      <c r="C1267" t="s">
        <v>573</v>
      </c>
      <c r="F1267" s="6">
        <v>52461</v>
      </c>
      <c r="G1267" s="37"/>
      <c r="H1267" s="6">
        <v>1310</v>
      </c>
      <c r="I1267" s="37"/>
    </row>
    <row r="1268" spans="2:9" ht="12.75">
      <c r="B1268" s="13" t="s">
        <v>1816</v>
      </c>
      <c r="C1268" t="s">
        <v>1813</v>
      </c>
      <c r="F1268" s="6">
        <v>11467</v>
      </c>
      <c r="G1268" s="37"/>
      <c r="H1268" s="6">
        <v>514</v>
      </c>
      <c r="I1268" s="37"/>
    </row>
    <row r="1269" spans="2:9" ht="12.75">
      <c r="B1269" s="13" t="s">
        <v>1815</v>
      </c>
      <c r="D1269" t="s">
        <v>570</v>
      </c>
      <c r="F1269" s="6">
        <v>200</v>
      </c>
      <c r="G1269" s="37"/>
      <c r="H1269" s="6">
        <v>3</v>
      </c>
      <c r="I1269" s="37"/>
    </row>
    <row r="1270" spans="2:9" ht="12.75">
      <c r="B1270" s="13" t="s">
        <v>2039</v>
      </c>
      <c r="C1270" t="s">
        <v>1814</v>
      </c>
      <c r="F1270" s="6">
        <v>24326</v>
      </c>
      <c r="G1270" s="37"/>
      <c r="H1270" s="6">
        <v>625</v>
      </c>
      <c r="I1270" s="37"/>
    </row>
    <row r="1271" spans="2:9" ht="12.75">
      <c r="B1271" s="13" t="s">
        <v>1815</v>
      </c>
      <c r="D1271" t="s">
        <v>570</v>
      </c>
      <c r="F1271" s="6">
        <v>4254</v>
      </c>
      <c r="G1271" s="37"/>
      <c r="H1271" s="6">
        <v>107</v>
      </c>
      <c r="I1271" s="37"/>
    </row>
    <row r="1272" spans="2:9" ht="12.75">
      <c r="B1272" s="13" t="s">
        <v>2040</v>
      </c>
      <c r="C1272" t="s">
        <v>1817</v>
      </c>
      <c r="F1272" s="6">
        <v>147825</v>
      </c>
      <c r="G1272" s="37"/>
      <c r="H1272" s="6">
        <v>7068</v>
      </c>
      <c r="I1272" s="37"/>
    </row>
    <row r="1273" spans="2:9" ht="12.75">
      <c r="B1273" s="13" t="s">
        <v>1815</v>
      </c>
      <c r="D1273" t="s">
        <v>570</v>
      </c>
      <c r="F1273" s="6">
        <v>13820</v>
      </c>
      <c r="G1273" s="37"/>
      <c r="H1273" s="6">
        <v>494</v>
      </c>
      <c r="I1273" s="37"/>
    </row>
    <row r="1274" spans="2:9" ht="12.75">
      <c r="B1274" s="13">
        <v>2</v>
      </c>
      <c r="C1274" t="s">
        <v>1818</v>
      </c>
      <c r="F1274" s="6">
        <v>1279358</v>
      </c>
      <c r="G1274" s="37"/>
      <c r="H1274" s="6">
        <v>88066</v>
      </c>
      <c r="I1274" s="37"/>
    </row>
    <row r="1275" spans="2:9" ht="12.75">
      <c r="B1275" s="13" t="s">
        <v>1815</v>
      </c>
      <c r="D1275" t="s">
        <v>570</v>
      </c>
      <c r="F1275" s="6">
        <v>653881</v>
      </c>
      <c r="G1275" s="37"/>
      <c r="H1275" s="6">
        <v>38036</v>
      </c>
      <c r="I1275" s="37"/>
    </row>
    <row r="1276" spans="2:9" ht="12.75">
      <c r="B1276" s="13">
        <v>3</v>
      </c>
      <c r="C1276" t="s">
        <v>1819</v>
      </c>
      <c r="F1276" s="6">
        <v>141854</v>
      </c>
      <c r="G1276" s="37"/>
      <c r="H1276" s="6">
        <v>4088</v>
      </c>
      <c r="I1276" s="37"/>
    </row>
    <row r="1277" spans="2:9" ht="12.75">
      <c r="B1277" s="13" t="s">
        <v>1815</v>
      </c>
      <c r="D1277" t="s">
        <v>570</v>
      </c>
      <c r="F1277" s="6">
        <v>12097</v>
      </c>
      <c r="G1277" s="37"/>
      <c r="H1277" s="6">
        <v>339</v>
      </c>
      <c r="I1277" s="37"/>
    </row>
    <row r="1278" spans="3:9" ht="12.75">
      <c r="C1278" s="1" t="s">
        <v>1820</v>
      </c>
      <c r="F1278" s="6"/>
      <c r="G1278" s="37">
        <f>SUM(F1263:F1277)</f>
        <v>4156342</v>
      </c>
      <c r="H1278" s="6"/>
      <c r="I1278" s="37">
        <f>SUM(H1263:H1277)</f>
        <v>186779</v>
      </c>
    </row>
    <row r="1279" spans="3:9" ht="12.75">
      <c r="C1279" s="12" t="s">
        <v>1821</v>
      </c>
      <c r="F1279" s="6"/>
      <c r="G1279" s="39">
        <f>SUM(F1221:F1278)</f>
        <v>30619790</v>
      </c>
      <c r="H1279" s="6"/>
      <c r="I1279" s="39"/>
    </row>
    <row r="1280" spans="2:9" ht="12.75">
      <c r="B1280" s="12" t="s">
        <v>1822</v>
      </c>
      <c r="F1280" s="6"/>
      <c r="G1280" s="37"/>
      <c r="H1280" s="6"/>
      <c r="I1280" s="37"/>
    </row>
    <row r="1281" spans="1:12" ht="12.75">
      <c r="A1281" s="8">
        <v>179</v>
      </c>
      <c r="C1281" t="s">
        <v>1823</v>
      </c>
      <c r="F1281" s="6"/>
      <c r="G1281" s="37"/>
      <c r="H1281" s="6"/>
      <c r="I1281" s="37"/>
      <c r="L1281" s="158"/>
    </row>
    <row r="1282" spans="2:12" ht="12.75">
      <c r="B1282" s="13" t="s">
        <v>1558</v>
      </c>
      <c r="D1282" t="s">
        <v>785</v>
      </c>
      <c r="F1282" s="6">
        <v>51362728</v>
      </c>
      <c r="G1282" s="37"/>
      <c r="H1282" s="6">
        <v>4581849</v>
      </c>
      <c r="I1282" s="37"/>
      <c r="L1282" s="158"/>
    </row>
    <row r="1283" spans="2:12" ht="12.75">
      <c r="B1283" s="13" t="s">
        <v>1567</v>
      </c>
      <c r="D1283" t="s">
        <v>786</v>
      </c>
      <c r="F1283" s="6">
        <v>0</v>
      </c>
      <c r="G1283" s="37"/>
      <c r="H1283" s="6">
        <v>0</v>
      </c>
      <c r="I1283" s="37"/>
      <c r="L1283" s="158"/>
    </row>
    <row r="1284" spans="2:12" ht="12.75">
      <c r="B1284" s="13" t="s">
        <v>2039</v>
      </c>
      <c r="D1284" t="s">
        <v>787</v>
      </c>
      <c r="F1284" s="6">
        <v>891980</v>
      </c>
      <c r="G1284" s="37"/>
      <c r="H1284" s="6">
        <v>100976</v>
      </c>
      <c r="I1284" s="37"/>
      <c r="L1284" s="158"/>
    </row>
    <row r="1285" spans="2:12" ht="12.75">
      <c r="B1285" s="13" t="s">
        <v>2040</v>
      </c>
      <c r="D1285" t="s">
        <v>788</v>
      </c>
      <c r="F1285" s="6">
        <v>10056142</v>
      </c>
      <c r="G1285" s="37"/>
      <c r="H1285" s="6">
        <v>609145</v>
      </c>
      <c r="I1285" s="37"/>
      <c r="L1285" s="158"/>
    </row>
    <row r="1286" spans="2:12" ht="12.75">
      <c r="B1286" s="13" t="s">
        <v>2041</v>
      </c>
      <c r="D1286" t="s">
        <v>789</v>
      </c>
      <c r="F1286" s="6">
        <v>67297326</v>
      </c>
      <c r="G1286" s="37"/>
      <c r="H1286" s="6">
        <v>6764041</v>
      </c>
      <c r="I1286" s="37"/>
      <c r="L1286" s="158"/>
    </row>
    <row r="1287" spans="3:9" ht="12.75">
      <c r="C1287" s="1" t="s">
        <v>1824</v>
      </c>
      <c r="F1287" s="6"/>
      <c r="G1287" s="37">
        <f>SUM(F1282:F1286)</f>
        <v>129608176</v>
      </c>
      <c r="H1287" s="6"/>
      <c r="I1287" s="37">
        <f>SUM(H1282:H1286)</f>
        <v>12056011</v>
      </c>
    </row>
    <row r="1288" spans="2:9" ht="12.75">
      <c r="B1288" s="13" t="s">
        <v>803</v>
      </c>
      <c r="C1288" t="s">
        <v>1825</v>
      </c>
      <c r="F1288" s="6">
        <v>551792</v>
      </c>
      <c r="G1288" s="37"/>
      <c r="H1288" s="6">
        <v>49393</v>
      </c>
      <c r="I1288" s="37"/>
    </row>
    <row r="1289" spans="2:9" ht="12.75">
      <c r="B1289" s="13">
        <v>2</v>
      </c>
      <c r="C1289" t="s">
        <v>1826</v>
      </c>
      <c r="F1289" s="6">
        <v>6989694</v>
      </c>
      <c r="G1289" s="37"/>
      <c r="H1289" s="6">
        <v>2443572</v>
      </c>
      <c r="I1289" s="37"/>
    </row>
    <row r="1290" spans="2:9" ht="12.75">
      <c r="B1290" s="13" t="s">
        <v>332</v>
      </c>
      <c r="C1290" t="s">
        <v>1827</v>
      </c>
      <c r="F1290" s="6">
        <v>101030</v>
      </c>
      <c r="G1290" s="37"/>
      <c r="H1290" s="6">
        <v>37234</v>
      </c>
      <c r="I1290" s="37"/>
    </row>
    <row r="1291" spans="2:9" ht="12.75">
      <c r="B1291" s="13" t="s">
        <v>334</v>
      </c>
      <c r="C1291" t="s">
        <v>1828</v>
      </c>
      <c r="F1291" s="6">
        <v>76540</v>
      </c>
      <c r="G1291" s="37"/>
      <c r="H1291" s="6">
        <v>42287</v>
      </c>
      <c r="I1291" s="37"/>
    </row>
    <row r="1292" spans="2:9" ht="12.75">
      <c r="B1292" s="13" t="s">
        <v>1064</v>
      </c>
      <c r="C1292" s="15" t="s">
        <v>1829</v>
      </c>
      <c r="F1292" s="6">
        <v>63942</v>
      </c>
      <c r="G1292" s="37"/>
      <c r="H1292" s="6">
        <v>22566</v>
      </c>
      <c r="I1292" s="37"/>
    </row>
    <row r="1293" spans="1:9" ht="12.75">
      <c r="A1293" s="8">
        <v>180</v>
      </c>
      <c r="B1293" s="13">
        <v>1</v>
      </c>
      <c r="C1293" t="s">
        <v>1830</v>
      </c>
      <c r="F1293" s="6">
        <v>1925298</v>
      </c>
      <c r="G1293" s="37"/>
      <c r="H1293" s="6">
        <v>34446</v>
      </c>
      <c r="I1293" s="37"/>
    </row>
    <row r="1294" spans="2:9" ht="12.75">
      <c r="B1294" s="13">
        <v>2</v>
      </c>
      <c r="C1294" t="s">
        <v>1831</v>
      </c>
      <c r="F1294" s="6">
        <v>208085</v>
      </c>
      <c r="G1294" s="37"/>
      <c r="H1294" s="6">
        <v>29293</v>
      </c>
      <c r="I1294" s="37"/>
    </row>
    <row r="1295" spans="2:9" ht="12.75">
      <c r="B1295" s="13">
        <v>3</v>
      </c>
      <c r="C1295" t="s">
        <v>1832</v>
      </c>
      <c r="F1295" s="6">
        <v>2224955</v>
      </c>
      <c r="G1295" s="37"/>
      <c r="H1295" s="6">
        <v>33679</v>
      </c>
      <c r="I1295" s="37"/>
    </row>
    <row r="1296" spans="2:9" ht="12.75">
      <c r="B1296" s="13">
        <v>4</v>
      </c>
      <c r="C1296" t="s">
        <v>1833</v>
      </c>
      <c r="F1296" s="6">
        <v>24326706</v>
      </c>
      <c r="G1296" s="37"/>
      <c r="H1296" s="6">
        <v>91856</v>
      </c>
      <c r="I1296" s="37"/>
    </row>
    <row r="1297" spans="3:9" ht="12.75">
      <c r="C1297" s="1" t="s">
        <v>2124</v>
      </c>
      <c r="F1297" s="6"/>
      <c r="G1297" s="37">
        <f>SUM(F1293:F1296)</f>
        <v>28685044</v>
      </c>
      <c r="H1297" s="6"/>
      <c r="I1297" s="37">
        <f>SUM(H1293:H1296)</f>
        <v>189274</v>
      </c>
    </row>
    <row r="1298" spans="1:9" ht="12.75">
      <c r="A1298" s="8">
        <v>181</v>
      </c>
      <c r="B1298" s="13">
        <v>1</v>
      </c>
      <c r="C1298" t="s">
        <v>1834</v>
      </c>
      <c r="F1298" s="6">
        <v>53680670</v>
      </c>
      <c r="G1298" s="37"/>
      <c r="H1298" s="6">
        <v>3059759</v>
      </c>
      <c r="I1298" s="37"/>
    </row>
    <row r="1299" spans="1:9" ht="12.75">
      <c r="A1299" s="55"/>
      <c r="B1299" s="60" t="s">
        <v>1567</v>
      </c>
      <c r="C1299" s="51"/>
      <c r="D1299" s="51"/>
      <c r="E1299" s="51" t="s">
        <v>1850</v>
      </c>
      <c r="F1299" s="68"/>
      <c r="G1299" s="52"/>
      <c r="H1299" s="68"/>
      <c r="I1299" s="37"/>
    </row>
    <row r="1300" spans="2:9" ht="12.75">
      <c r="B1300" s="13">
        <v>2</v>
      </c>
      <c r="D1300" t="s">
        <v>1835</v>
      </c>
      <c r="F1300" s="6">
        <v>684712</v>
      </c>
      <c r="G1300" s="37"/>
      <c r="H1300" s="6">
        <v>30403</v>
      </c>
      <c r="I1300" s="37"/>
    </row>
    <row r="1301" spans="1:9" ht="12.75">
      <c r="A1301" s="8">
        <v>182</v>
      </c>
      <c r="B1301" s="13">
        <v>1</v>
      </c>
      <c r="C1301" t="s">
        <v>1836</v>
      </c>
      <c r="F1301" s="6">
        <v>184000</v>
      </c>
      <c r="G1301" s="37"/>
      <c r="H1301" s="6">
        <v>15663</v>
      </c>
      <c r="I1301" s="37"/>
    </row>
    <row r="1302" spans="2:9" ht="12.75">
      <c r="B1302" s="13">
        <v>2</v>
      </c>
      <c r="D1302" t="s">
        <v>1837</v>
      </c>
      <c r="F1302" s="6">
        <v>27982</v>
      </c>
      <c r="G1302" s="37"/>
      <c r="H1302" s="6">
        <v>1382</v>
      </c>
      <c r="I1302" s="37"/>
    </row>
    <row r="1303" spans="2:9" ht="12.75">
      <c r="B1303" s="13">
        <v>3</v>
      </c>
      <c r="C1303" t="s">
        <v>1838</v>
      </c>
      <c r="F1303" s="6">
        <v>805729</v>
      </c>
      <c r="G1303" s="37"/>
      <c r="H1303" s="6">
        <v>45488</v>
      </c>
      <c r="I1303" s="37"/>
    </row>
    <row r="1304" spans="3:9" ht="12.75">
      <c r="C1304" s="1" t="s">
        <v>1839</v>
      </c>
      <c r="F1304" s="6"/>
      <c r="G1304" s="37">
        <f>SUM(F1282:F1303)</f>
        <v>221459311</v>
      </c>
      <c r="H1304" s="6"/>
      <c r="I1304" s="37">
        <f>SUM(H1282:H1303)</f>
        <v>17993032</v>
      </c>
    </row>
    <row r="1305" spans="1:9" ht="12.75">
      <c r="A1305" s="8">
        <v>183</v>
      </c>
      <c r="C1305" t="s">
        <v>1840</v>
      </c>
      <c r="F1305" s="6"/>
      <c r="G1305" s="37"/>
      <c r="H1305" s="6"/>
      <c r="I1305" s="37"/>
    </row>
    <row r="1306" spans="2:9" ht="12.75">
      <c r="B1306" s="13" t="s">
        <v>1558</v>
      </c>
      <c r="D1306" t="s">
        <v>1841</v>
      </c>
      <c r="F1306" s="6">
        <v>424234</v>
      </c>
      <c r="G1306" s="37"/>
      <c r="H1306" s="6">
        <v>28004</v>
      </c>
      <c r="I1306" s="37"/>
    </row>
    <row r="1307" spans="2:9" ht="12.75">
      <c r="B1307" s="13" t="s">
        <v>1567</v>
      </c>
      <c r="E1307" t="s">
        <v>1842</v>
      </c>
      <c r="F1307" s="6">
        <v>346009</v>
      </c>
      <c r="G1307" s="37"/>
      <c r="H1307" s="6">
        <v>10929</v>
      </c>
      <c r="I1307" s="37"/>
    </row>
    <row r="1308" spans="2:9" ht="12.75">
      <c r="B1308" s="13" t="s">
        <v>2039</v>
      </c>
      <c r="E1308" t="s">
        <v>1843</v>
      </c>
      <c r="F1308" s="6">
        <v>192429</v>
      </c>
      <c r="G1308" s="37"/>
      <c r="H1308" s="6">
        <v>6612</v>
      </c>
      <c r="I1308" s="37"/>
    </row>
    <row r="1309" spans="2:9" ht="12.75">
      <c r="B1309" s="13" t="s">
        <v>430</v>
      </c>
      <c r="C1309" s="15"/>
      <c r="D1309" s="33" t="s">
        <v>1396</v>
      </c>
      <c r="F1309" s="6">
        <v>604666</v>
      </c>
      <c r="G1309" s="37"/>
      <c r="H1309" s="6">
        <v>17782</v>
      </c>
      <c r="I1309" s="37"/>
    </row>
    <row r="1310" spans="2:9" ht="12.75">
      <c r="B1310" s="13" t="s">
        <v>431</v>
      </c>
      <c r="C1310" s="15"/>
      <c r="E1310" t="s">
        <v>1844</v>
      </c>
      <c r="F1310" s="6">
        <v>45863</v>
      </c>
      <c r="G1310" s="37"/>
      <c r="H1310" s="6">
        <v>1256</v>
      </c>
      <c r="I1310" s="37"/>
    </row>
    <row r="1311" spans="2:9" ht="12.75">
      <c r="B1311" s="13" t="s">
        <v>1846</v>
      </c>
      <c r="C1311" s="15"/>
      <c r="D1311" t="s">
        <v>1845</v>
      </c>
      <c r="F1311" s="6">
        <v>16</v>
      </c>
      <c r="G1311" s="37"/>
      <c r="H1311" s="6">
        <v>1</v>
      </c>
      <c r="I1311" s="37"/>
    </row>
    <row r="1312" spans="2:9" ht="12.75">
      <c r="B1312" s="13" t="s">
        <v>1848</v>
      </c>
      <c r="D1312" t="s">
        <v>1847</v>
      </c>
      <c r="F1312" s="6">
        <v>0</v>
      </c>
      <c r="G1312" s="37"/>
      <c r="H1312" s="6">
        <v>0</v>
      </c>
      <c r="I1312" s="37"/>
    </row>
    <row r="1313" spans="2:9" ht="12.75">
      <c r="B1313" s="13" t="s">
        <v>332</v>
      </c>
      <c r="D1313" t="s">
        <v>1849</v>
      </c>
      <c r="F1313" s="6">
        <v>171434</v>
      </c>
      <c r="G1313" s="37"/>
      <c r="H1313" s="6">
        <v>3780</v>
      </c>
      <c r="I1313" s="37"/>
    </row>
    <row r="1314" spans="2:9" ht="12.75">
      <c r="B1314" s="13" t="s">
        <v>334</v>
      </c>
      <c r="E1314" t="s">
        <v>1844</v>
      </c>
      <c r="F1314" s="6">
        <v>19960</v>
      </c>
      <c r="G1314" s="37"/>
      <c r="H1314" s="6">
        <v>409</v>
      </c>
      <c r="I1314" s="37"/>
    </row>
    <row r="1315" spans="2:9" ht="12.75">
      <c r="B1315" s="13" t="s">
        <v>829</v>
      </c>
      <c r="D1315" t="s">
        <v>176</v>
      </c>
      <c r="F1315" s="6">
        <v>166422</v>
      </c>
      <c r="G1315" s="37"/>
      <c r="H1315" s="6">
        <v>4172</v>
      </c>
      <c r="I1315" s="37"/>
    </row>
    <row r="1316" spans="2:9" ht="12.75">
      <c r="B1316" s="13" t="s">
        <v>830</v>
      </c>
      <c r="E1316" t="s">
        <v>1844</v>
      </c>
      <c r="F1316" s="6">
        <v>7290</v>
      </c>
      <c r="G1316" s="37"/>
      <c r="H1316" s="6">
        <v>113</v>
      </c>
      <c r="I1316" s="37"/>
    </row>
    <row r="1317" spans="2:9" ht="12.75">
      <c r="B1317" s="13" t="s">
        <v>1995</v>
      </c>
      <c r="C1317" t="s">
        <v>1861</v>
      </c>
      <c r="F1317" s="6">
        <v>1094307</v>
      </c>
      <c r="G1317" s="37"/>
      <c r="H1317" s="6">
        <v>29052</v>
      </c>
      <c r="I1317" s="37"/>
    </row>
    <row r="1318" spans="2:9" ht="12.75">
      <c r="B1318" s="13" t="s">
        <v>1996</v>
      </c>
      <c r="D1318" t="s">
        <v>1862</v>
      </c>
      <c r="F1318" s="6">
        <v>1085699</v>
      </c>
      <c r="G1318" s="37"/>
      <c r="H1318" s="6">
        <v>24559</v>
      </c>
      <c r="I1318" s="37"/>
    </row>
    <row r="1319" spans="2:9" ht="12.75">
      <c r="B1319" s="13" t="s">
        <v>128</v>
      </c>
      <c r="D1319" t="s">
        <v>126</v>
      </c>
      <c r="F1319" s="6">
        <v>49251</v>
      </c>
      <c r="G1319" s="37"/>
      <c r="H1319" s="6">
        <v>957</v>
      </c>
      <c r="I1319" s="37"/>
    </row>
    <row r="1320" spans="2:9" ht="12.75">
      <c r="B1320" s="13" t="s">
        <v>2000</v>
      </c>
      <c r="C1320" t="s">
        <v>127</v>
      </c>
      <c r="F1320" s="6">
        <v>4276571</v>
      </c>
      <c r="G1320" s="37"/>
      <c r="H1320" s="6">
        <v>103256</v>
      </c>
      <c r="I1320" s="37"/>
    </row>
    <row r="1321" spans="2:9" ht="12.75">
      <c r="B1321" s="13" t="s">
        <v>2001</v>
      </c>
      <c r="D1321" t="s">
        <v>1862</v>
      </c>
      <c r="F1321" s="6">
        <v>923041</v>
      </c>
      <c r="G1321" s="37"/>
      <c r="H1321" s="6">
        <v>19596</v>
      </c>
      <c r="I1321" s="37"/>
    </row>
    <row r="1322" spans="2:9" ht="12.75">
      <c r="B1322" s="13" t="s">
        <v>2004</v>
      </c>
      <c r="D1322" t="s">
        <v>126</v>
      </c>
      <c r="F1322" s="6">
        <v>1132802</v>
      </c>
      <c r="G1322" s="37"/>
      <c r="H1322" s="6">
        <v>16611</v>
      </c>
      <c r="I1322" s="37"/>
    </row>
    <row r="1323" spans="1:9" ht="12.75">
      <c r="A1323" s="13" t="s">
        <v>1172</v>
      </c>
      <c r="C1323" t="s">
        <v>129</v>
      </c>
      <c r="F1323" s="6"/>
      <c r="G1323" s="37"/>
      <c r="H1323" s="6"/>
      <c r="I1323" s="37"/>
    </row>
    <row r="1324" spans="1:9" ht="12.75">
      <c r="A1324" s="55"/>
      <c r="B1324" s="60" t="s">
        <v>1558</v>
      </c>
      <c r="C1324" s="51"/>
      <c r="D1324" s="51"/>
      <c r="E1324" s="51"/>
      <c r="F1324" s="68"/>
      <c r="G1324" s="52"/>
      <c r="H1324" s="68"/>
      <c r="I1324" s="37"/>
    </row>
    <row r="1325" spans="2:9" ht="12.75">
      <c r="B1325" s="13" t="s">
        <v>1567</v>
      </c>
      <c r="F1325" s="6">
        <v>60</v>
      </c>
      <c r="G1325" s="37"/>
      <c r="H1325" s="6">
        <v>1</v>
      </c>
      <c r="I1325" s="37"/>
    </row>
    <row r="1326" spans="1:9" ht="12.75">
      <c r="A1326" s="55"/>
      <c r="B1326" s="60" t="s">
        <v>2039</v>
      </c>
      <c r="C1326" s="51"/>
      <c r="D1326" s="51"/>
      <c r="E1326" s="51"/>
      <c r="F1326" s="68"/>
      <c r="G1326" s="52"/>
      <c r="H1326" s="68"/>
      <c r="I1326" s="37"/>
    </row>
    <row r="1327" spans="1:9" ht="12.75">
      <c r="A1327" s="55"/>
      <c r="B1327" s="60" t="s">
        <v>430</v>
      </c>
      <c r="C1327" s="51"/>
      <c r="D1327" s="51"/>
      <c r="E1327" s="51"/>
      <c r="F1327" s="68"/>
      <c r="G1327" s="52"/>
      <c r="H1327" s="68"/>
      <c r="I1327" s="37"/>
    </row>
    <row r="1328" spans="2:9" ht="12.75">
      <c r="B1328" s="13" t="s">
        <v>431</v>
      </c>
      <c r="F1328" s="6">
        <v>15</v>
      </c>
      <c r="G1328" s="37"/>
      <c r="H1328" s="6">
        <v>0</v>
      </c>
      <c r="I1328" s="37"/>
    </row>
    <row r="1329" spans="1:9" ht="12.75">
      <c r="A1329" s="55"/>
      <c r="B1329" s="60" t="s">
        <v>332</v>
      </c>
      <c r="C1329" s="51"/>
      <c r="D1329" s="51"/>
      <c r="E1329" s="51"/>
      <c r="F1329" s="68"/>
      <c r="G1329" s="52"/>
      <c r="H1329" s="68"/>
      <c r="I1329" s="37"/>
    </row>
    <row r="1330" spans="1:9" ht="12.75">
      <c r="A1330" s="55"/>
      <c r="B1330" s="60" t="s">
        <v>334</v>
      </c>
      <c r="C1330" s="51"/>
      <c r="D1330" s="51"/>
      <c r="E1330" s="51"/>
      <c r="F1330" s="68"/>
      <c r="G1330" s="52"/>
      <c r="H1330" s="68"/>
      <c r="I1330" s="37"/>
    </row>
    <row r="1331" spans="1:9" ht="12.75">
      <c r="A1331" s="55"/>
      <c r="B1331" s="60" t="s">
        <v>829</v>
      </c>
      <c r="C1331" s="51"/>
      <c r="D1331" s="51"/>
      <c r="E1331" s="51"/>
      <c r="F1331" s="68"/>
      <c r="G1331" s="52"/>
      <c r="H1331" s="68"/>
      <c r="I1331" s="37"/>
    </row>
    <row r="1332" spans="1:9" ht="12.75">
      <c r="A1332" s="55"/>
      <c r="B1332" s="60" t="s">
        <v>830</v>
      </c>
      <c r="C1332" s="51"/>
      <c r="D1332" s="51"/>
      <c r="E1332" s="51"/>
      <c r="F1332" s="68"/>
      <c r="G1332" s="52"/>
      <c r="H1332" s="68"/>
      <c r="I1332" s="37"/>
    </row>
    <row r="1333" spans="1:9" ht="12.75">
      <c r="A1333" s="55"/>
      <c r="B1333" s="60" t="s">
        <v>1995</v>
      </c>
      <c r="C1333" s="51"/>
      <c r="D1333" s="51"/>
      <c r="E1333" s="51"/>
      <c r="F1333" s="68"/>
      <c r="G1333" s="52"/>
      <c r="H1333" s="68"/>
      <c r="I1333" s="37"/>
    </row>
    <row r="1334" spans="1:9" ht="12.75">
      <c r="A1334" s="55"/>
      <c r="B1334" s="60" t="s">
        <v>1996</v>
      </c>
      <c r="C1334" s="51"/>
      <c r="D1334" s="51"/>
      <c r="E1334" s="51"/>
      <c r="F1334" s="68"/>
      <c r="G1334" s="52"/>
      <c r="H1334" s="68"/>
      <c r="I1334" s="37"/>
    </row>
    <row r="1335" spans="1:9" ht="12.75">
      <c r="A1335" s="55"/>
      <c r="B1335" s="60" t="s">
        <v>128</v>
      </c>
      <c r="C1335" s="51"/>
      <c r="D1335" s="51"/>
      <c r="E1335" s="51"/>
      <c r="F1335" s="68"/>
      <c r="G1335" s="52"/>
      <c r="H1335" s="68"/>
      <c r="I1335" s="37"/>
    </row>
    <row r="1336" spans="2:9" ht="12.75">
      <c r="B1336" s="13" t="s">
        <v>2000</v>
      </c>
      <c r="F1336" s="6">
        <v>105</v>
      </c>
      <c r="G1336" s="37"/>
      <c r="H1336" s="6">
        <v>2</v>
      </c>
      <c r="I1336" s="37"/>
    </row>
    <row r="1337" spans="1:9" ht="12.75">
      <c r="A1337" s="55"/>
      <c r="B1337" s="60" t="s">
        <v>2001</v>
      </c>
      <c r="C1337" s="51"/>
      <c r="D1337" s="51"/>
      <c r="E1337" s="51"/>
      <c r="F1337" s="68"/>
      <c r="G1337" s="52"/>
      <c r="H1337" s="68"/>
      <c r="I1337" s="37"/>
    </row>
    <row r="1338" spans="1:9" ht="12.75">
      <c r="A1338" s="13"/>
      <c r="B1338" s="13" t="s">
        <v>2004</v>
      </c>
      <c r="F1338" s="6">
        <v>25</v>
      </c>
      <c r="G1338" s="37"/>
      <c r="H1338" s="6">
        <v>0</v>
      </c>
      <c r="I1338" s="37"/>
    </row>
    <row r="1339" spans="3:9" ht="12.75">
      <c r="C1339" s="1" t="s">
        <v>130</v>
      </c>
      <c r="F1339" s="6"/>
      <c r="G1339" s="37">
        <f>SUM(F1305:F1338)</f>
        <v>10540199</v>
      </c>
      <c r="H1339" s="6"/>
      <c r="I1339" s="37">
        <f>SUM(H1305:H1338)</f>
        <v>267092</v>
      </c>
    </row>
    <row r="1340" spans="1:9" ht="12.75">
      <c r="A1340" s="8">
        <v>184</v>
      </c>
      <c r="B1340" s="13">
        <v>1</v>
      </c>
      <c r="C1340" t="s">
        <v>131</v>
      </c>
      <c r="F1340" s="6">
        <v>152950</v>
      </c>
      <c r="G1340" s="37"/>
      <c r="H1340" s="6">
        <v>6050</v>
      </c>
      <c r="I1340" s="37"/>
    </row>
    <row r="1341" spans="2:9" ht="12.75">
      <c r="B1341" s="13">
        <v>2</v>
      </c>
      <c r="D1341" t="s">
        <v>132</v>
      </c>
      <c r="F1341" s="6">
        <v>71697</v>
      </c>
      <c r="G1341" s="37"/>
      <c r="H1341" s="6">
        <v>1836</v>
      </c>
      <c r="I1341" s="37"/>
    </row>
    <row r="1342" spans="1:9" ht="12.75">
      <c r="A1342" s="139"/>
      <c r="B1342" s="61"/>
      <c r="C1342" s="50" t="s">
        <v>1851</v>
      </c>
      <c r="D1342" s="50"/>
      <c r="E1342" s="50"/>
      <c r="F1342" s="67"/>
      <c r="G1342" s="40"/>
      <c r="H1342" s="67"/>
      <c r="I1342" s="37"/>
    </row>
    <row r="1343" spans="1:9" ht="12.75">
      <c r="A1343" s="139"/>
      <c r="B1343" s="61" t="s">
        <v>1852</v>
      </c>
      <c r="C1343" s="50"/>
      <c r="D1343" s="50" t="s">
        <v>1853</v>
      </c>
      <c r="E1343" s="50"/>
      <c r="F1343" s="67"/>
      <c r="G1343" s="40"/>
      <c r="H1343" s="67"/>
      <c r="I1343" s="37"/>
    </row>
    <row r="1344" spans="1:9" ht="12.75">
      <c r="A1344" s="139"/>
      <c r="B1344" s="61" t="s">
        <v>1854</v>
      </c>
      <c r="C1344" s="50"/>
      <c r="D1344" s="50"/>
      <c r="E1344" s="50" t="s">
        <v>1855</v>
      </c>
      <c r="F1344" s="67"/>
      <c r="G1344" s="40"/>
      <c r="H1344" s="67"/>
      <c r="I1344" s="37"/>
    </row>
    <row r="1345" spans="1:9" ht="12.75">
      <c r="A1345" s="139"/>
      <c r="B1345" s="61" t="s">
        <v>1856</v>
      </c>
      <c r="C1345" s="50"/>
      <c r="D1345" s="50" t="s">
        <v>1857</v>
      </c>
      <c r="E1345" s="50"/>
      <c r="F1345" s="67"/>
      <c r="G1345" s="40"/>
      <c r="H1345" s="67"/>
      <c r="I1345" s="37"/>
    </row>
    <row r="1346" spans="1:9" ht="12.75">
      <c r="A1346" s="139"/>
      <c r="B1346" s="61" t="s">
        <v>1858</v>
      </c>
      <c r="C1346" s="50"/>
      <c r="D1346" s="50"/>
      <c r="E1346" s="50" t="s">
        <v>1859</v>
      </c>
      <c r="F1346" s="67"/>
      <c r="G1346" s="40"/>
      <c r="H1346" s="67"/>
      <c r="I1346" s="37"/>
    </row>
    <row r="1347" spans="2:9" ht="12.75">
      <c r="B1347" s="13" t="s">
        <v>134</v>
      </c>
      <c r="D1347" t="s">
        <v>133</v>
      </c>
      <c r="F1347" s="6">
        <v>0</v>
      </c>
      <c r="G1347" s="37"/>
      <c r="H1347" s="6">
        <v>0</v>
      </c>
      <c r="I1347" s="37"/>
    </row>
    <row r="1348" spans="3:9" ht="12.75">
      <c r="C1348" s="1" t="s">
        <v>135</v>
      </c>
      <c r="F1348" s="6"/>
      <c r="G1348" s="37">
        <f>SUM(F1340:F1347)</f>
        <v>224647</v>
      </c>
      <c r="H1348" s="6"/>
      <c r="I1348" s="37">
        <f>SUM(H1340:H1347)</f>
        <v>7886</v>
      </c>
    </row>
    <row r="1349" spans="1:9" ht="12.75">
      <c r="A1349" s="8">
        <v>185</v>
      </c>
      <c r="C1349" t="s">
        <v>136</v>
      </c>
      <c r="F1349" s="6"/>
      <c r="G1349" s="37"/>
      <c r="H1349" s="6"/>
      <c r="I1349" s="37"/>
    </row>
    <row r="1350" spans="2:9" ht="12.75">
      <c r="B1350" s="13" t="s">
        <v>1558</v>
      </c>
      <c r="D1350" t="s">
        <v>137</v>
      </c>
      <c r="F1350" s="6">
        <v>45629</v>
      </c>
      <c r="G1350" s="37"/>
      <c r="H1350" s="6">
        <v>170</v>
      </c>
      <c r="I1350" s="37"/>
    </row>
    <row r="1351" spans="2:9" ht="12.75">
      <c r="B1351" s="13" t="s">
        <v>1567</v>
      </c>
      <c r="D1351" t="s">
        <v>138</v>
      </c>
      <c r="F1351" s="6">
        <v>370432</v>
      </c>
      <c r="G1351" s="37"/>
      <c r="H1351" s="6">
        <v>1411</v>
      </c>
      <c r="I1351" s="37"/>
    </row>
    <row r="1352" spans="2:9" ht="12.75">
      <c r="B1352" s="13" t="s">
        <v>430</v>
      </c>
      <c r="C1352" t="s">
        <v>601</v>
      </c>
      <c r="F1352" s="6">
        <v>101949</v>
      </c>
      <c r="G1352" s="37"/>
      <c r="H1352" s="6">
        <v>568</v>
      </c>
      <c r="I1352" s="37"/>
    </row>
    <row r="1353" spans="2:9" ht="12.75">
      <c r="B1353" s="13" t="s">
        <v>1041</v>
      </c>
      <c r="C1353" t="s">
        <v>139</v>
      </c>
      <c r="F1353" s="6">
        <v>106679</v>
      </c>
      <c r="G1353" s="37"/>
      <c r="H1353" s="6">
        <v>639</v>
      </c>
      <c r="I1353" s="37"/>
    </row>
    <row r="1354" spans="2:9" ht="12.75">
      <c r="B1354" s="13" t="s">
        <v>431</v>
      </c>
      <c r="C1354" t="s">
        <v>602</v>
      </c>
      <c r="F1354" s="6">
        <v>310059</v>
      </c>
      <c r="G1354" s="37"/>
      <c r="H1354" s="6">
        <v>1444</v>
      </c>
      <c r="I1354" s="37"/>
    </row>
    <row r="1355" spans="2:9" ht="12.75">
      <c r="B1355" s="13" t="s">
        <v>1042</v>
      </c>
      <c r="C1355" t="s">
        <v>140</v>
      </c>
      <c r="F1355" s="6">
        <v>151792</v>
      </c>
      <c r="G1355" s="37"/>
      <c r="H1355" s="6">
        <v>715</v>
      </c>
      <c r="I1355" s="37"/>
    </row>
    <row r="1356" spans="3:9" ht="12.75">
      <c r="C1356" s="1" t="s">
        <v>141</v>
      </c>
      <c r="F1356" s="6"/>
      <c r="G1356" s="37">
        <f>SUM(F1349:F1355)</f>
        <v>1086540</v>
      </c>
      <c r="H1356" s="6"/>
      <c r="I1356" s="37">
        <f>SUM(H1349:H1355)</f>
        <v>4947</v>
      </c>
    </row>
    <row r="1357" spans="1:9" ht="12.75">
      <c r="A1357" s="8">
        <v>186</v>
      </c>
      <c r="B1357" s="13" t="s">
        <v>1558</v>
      </c>
      <c r="C1357" t="s">
        <v>142</v>
      </c>
      <c r="F1357" s="6">
        <v>1772430</v>
      </c>
      <c r="G1357" s="37"/>
      <c r="H1357" s="6">
        <v>56204</v>
      </c>
      <c r="I1357" s="37"/>
    </row>
    <row r="1358" spans="2:9" ht="12.75">
      <c r="B1358" s="13" t="s">
        <v>1567</v>
      </c>
      <c r="D1358" t="s">
        <v>144</v>
      </c>
      <c r="F1358" s="6">
        <v>88729</v>
      </c>
      <c r="G1358" s="37"/>
      <c r="H1358" s="6">
        <v>2101</v>
      </c>
      <c r="I1358" s="37"/>
    </row>
    <row r="1359" spans="2:9" ht="12.75">
      <c r="B1359" s="13" t="s">
        <v>147</v>
      </c>
      <c r="D1359" t="s">
        <v>145</v>
      </c>
      <c r="F1359" s="6">
        <v>5924508</v>
      </c>
      <c r="G1359" s="37"/>
      <c r="H1359" s="6">
        <v>157966</v>
      </c>
      <c r="I1359" s="37"/>
    </row>
    <row r="1360" spans="2:9" ht="12.75">
      <c r="B1360" s="13" t="s">
        <v>148</v>
      </c>
      <c r="E1360" t="s">
        <v>143</v>
      </c>
      <c r="F1360" s="6">
        <v>603528</v>
      </c>
      <c r="G1360" s="37"/>
      <c r="H1360" s="6">
        <v>13588</v>
      </c>
      <c r="I1360" s="37"/>
    </row>
    <row r="1361" spans="2:9" ht="12.75">
      <c r="B1361" s="13" t="s">
        <v>50</v>
      </c>
      <c r="D1361" t="s">
        <v>146</v>
      </c>
      <c r="F1361" s="6">
        <v>1065042</v>
      </c>
      <c r="G1361" s="37"/>
      <c r="H1361" s="6">
        <v>28670</v>
      </c>
      <c r="I1361" s="37"/>
    </row>
    <row r="1362" spans="2:9" ht="12.75">
      <c r="B1362" s="13" t="s">
        <v>51</v>
      </c>
      <c r="E1362" t="s">
        <v>143</v>
      </c>
      <c r="F1362" s="6">
        <v>10520</v>
      </c>
      <c r="G1362" s="37"/>
      <c r="H1362" s="6">
        <v>220</v>
      </c>
      <c r="I1362" s="37"/>
    </row>
    <row r="1363" spans="2:9" ht="12.75">
      <c r="B1363" s="13" t="s">
        <v>151</v>
      </c>
      <c r="D1363" t="s">
        <v>149</v>
      </c>
      <c r="F1363" s="6">
        <v>6726482</v>
      </c>
      <c r="G1363" s="37"/>
      <c r="H1363" s="6">
        <v>163258</v>
      </c>
      <c r="I1363" s="37"/>
    </row>
    <row r="1364" spans="2:9" ht="12.75">
      <c r="B1364" s="13" t="s">
        <v>152</v>
      </c>
      <c r="E1364" t="s">
        <v>143</v>
      </c>
      <c r="F1364" s="6">
        <v>2179333</v>
      </c>
      <c r="G1364" s="37"/>
      <c r="H1364" s="6">
        <v>44192</v>
      </c>
      <c r="I1364" s="37"/>
    </row>
    <row r="1365" spans="2:9" ht="12.75">
      <c r="B1365" s="13" t="s">
        <v>153</v>
      </c>
      <c r="D1365" t="s">
        <v>150</v>
      </c>
      <c r="F1365" s="6">
        <v>2911209</v>
      </c>
      <c r="G1365" s="37"/>
      <c r="H1365" s="6">
        <v>65171</v>
      </c>
      <c r="I1365" s="37"/>
    </row>
    <row r="1366" spans="2:9" ht="12.75">
      <c r="B1366" s="13" t="s">
        <v>154</v>
      </c>
      <c r="E1366" t="s">
        <v>143</v>
      </c>
      <c r="F1366" s="6">
        <v>580308</v>
      </c>
      <c r="G1366" s="37"/>
      <c r="H1366" s="6">
        <v>11303</v>
      </c>
      <c r="I1366" s="37"/>
    </row>
    <row r="1367" spans="2:9" ht="12.75">
      <c r="B1367" s="13" t="s">
        <v>829</v>
      </c>
      <c r="D1367" t="s">
        <v>603</v>
      </c>
      <c r="F1367" s="6">
        <v>669327</v>
      </c>
      <c r="G1367" s="37"/>
      <c r="H1367" s="6">
        <v>13140</v>
      </c>
      <c r="I1367" s="37"/>
    </row>
    <row r="1368" spans="2:9" ht="12.75">
      <c r="B1368" s="13" t="s">
        <v>830</v>
      </c>
      <c r="E1368" t="s">
        <v>143</v>
      </c>
      <c r="F1368" s="6">
        <v>134257</v>
      </c>
      <c r="G1368" s="37"/>
      <c r="H1368" s="6">
        <v>2439</v>
      </c>
      <c r="I1368" s="37"/>
    </row>
    <row r="1369" spans="1:9" ht="12.75">
      <c r="A1369" s="8" t="s">
        <v>155</v>
      </c>
      <c r="B1369" s="13" t="s">
        <v>147</v>
      </c>
      <c r="C1369" s="182" t="s">
        <v>177</v>
      </c>
      <c r="D1369" s="182"/>
      <c r="E1369" s="182"/>
      <c r="F1369" s="6">
        <v>325</v>
      </c>
      <c r="G1369" s="37"/>
      <c r="H1369" s="6">
        <v>6</v>
      </c>
      <c r="I1369" s="37"/>
    </row>
    <row r="1370" spans="2:9" ht="12.75">
      <c r="B1370" s="13" t="s">
        <v>148</v>
      </c>
      <c r="C1370" s="182"/>
      <c r="D1370" s="182"/>
      <c r="E1370" s="182"/>
      <c r="F1370" s="6">
        <v>490</v>
      </c>
      <c r="G1370" s="37"/>
      <c r="H1370" s="6">
        <v>15</v>
      </c>
      <c r="I1370" s="37"/>
    </row>
    <row r="1371" spans="2:9" ht="12.75">
      <c r="B1371" s="13" t="s">
        <v>50</v>
      </c>
      <c r="C1371" s="182"/>
      <c r="D1371" s="182"/>
      <c r="E1371" s="182"/>
      <c r="F1371" s="6">
        <v>90</v>
      </c>
      <c r="G1371" s="37"/>
      <c r="H1371" s="6">
        <v>4</v>
      </c>
      <c r="I1371" s="37"/>
    </row>
    <row r="1372" spans="2:9" ht="12.75">
      <c r="B1372" s="13" t="s">
        <v>51</v>
      </c>
      <c r="C1372" s="182"/>
      <c r="D1372" s="182"/>
      <c r="E1372" s="182"/>
      <c r="F1372" s="6">
        <v>0</v>
      </c>
      <c r="G1372" s="37"/>
      <c r="H1372" s="6">
        <v>0</v>
      </c>
      <c r="I1372" s="37"/>
    </row>
    <row r="1373" spans="2:9" ht="12.75">
      <c r="B1373" s="13" t="s">
        <v>151</v>
      </c>
      <c r="C1373" s="182"/>
      <c r="D1373" s="182"/>
      <c r="E1373" s="182"/>
      <c r="F1373" s="6">
        <v>242</v>
      </c>
      <c r="G1373" s="37"/>
      <c r="H1373" s="6">
        <v>1</v>
      </c>
      <c r="I1373" s="37"/>
    </row>
    <row r="1374" spans="2:9" ht="12.75">
      <c r="B1374" s="13" t="s">
        <v>152</v>
      </c>
      <c r="C1374" s="182"/>
      <c r="D1374" s="182"/>
      <c r="E1374" s="182"/>
      <c r="F1374" s="6">
        <v>110</v>
      </c>
      <c r="G1374" s="37"/>
      <c r="H1374" s="6">
        <v>2</v>
      </c>
      <c r="I1374" s="37"/>
    </row>
    <row r="1375" spans="2:9" ht="12.75">
      <c r="B1375" s="13" t="s">
        <v>153</v>
      </c>
      <c r="C1375" s="182"/>
      <c r="D1375" s="182"/>
      <c r="E1375" s="182"/>
      <c r="F1375" s="6">
        <v>20</v>
      </c>
      <c r="G1375" s="37"/>
      <c r="H1375" s="6">
        <v>0</v>
      </c>
      <c r="I1375" s="37"/>
    </row>
    <row r="1376" spans="2:9" ht="12.75">
      <c r="B1376" s="13" t="s">
        <v>154</v>
      </c>
      <c r="C1376" s="182"/>
      <c r="D1376" s="182"/>
      <c r="E1376" s="182"/>
      <c r="F1376" s="6">
        <v>775</v>
      </c>
      <c r="G1376" s="37"/>
      <c r="H1376" s="6">
        <v>22</v>
      </c>
      <c r="I1376" s="37"/>
    </row>
    <row r="1377" spans="2:9" ht="12.75">
      <c r="B1377" s="13" t="s">
        <v>829</v>
      </c>
      <c r="C1377" s="182"/>
      <c r="D1377" s="182"/>
      <c r="E1377" s="182"/>
      <c r="F1377" s="6">
        <v>0</v>
      </c>
      <c r="G1377" s="37"/>
      <c r="H1377" s="6">
        <v>0</v>
      </c>
      <c r="I1377" s="37"/>
    </row>
    <row r="1378" spans="2:9" ht="12.75">
      <c r="B1378" s="13" t="s">
        <v>830</v>
      </c>
      <c r="C1378" s="182"/>
      <c r="D1378" s="182"/>
      <c r="E1378" s="182"/>
      <c r="F1378" s="6">
        <v>800</v>
      </c>
      <c r="G1378" s="37"/>
      <c r="H1378" s="6">
        <v>11</v>
      </c>
      <c r="I1378" s="37"/>
    </row>
    <row r="1379" spans="3:9" ht="12.75">
      <c r="C1379" s="1" t="s">
        <v>178</v>
      </c>
      <c r="F1379" s="6"/>
      <c r="G1379" s="37">
        <f>SUM(F1357:F1378)</f>
        <v>22668525</v>
      </c>
      <c r="H1379" s="6"/>
      <c r="I1379" s="37">
        <f>SUM(H1357:H1378)</f>
        <v>558313</v>
      </c>
    </row>
    <row r="1380" spans="1:9" ht="12.75">
      <c r="A1380" s="8">
        <v>187</v>
      </c>
      <c r="B1380" s="13">
        <v>1</v>
      </c>
      <c r="C1380" t="s">
        <v>179</v>
      </c>
      <c r="F1380" s="6">
        <v>1158173</v>
      </c>
      <c r="G1380" s="37"/>
      <c r="H1380" s="6">
        <v>76829</v>
      </c>
      <c r="I1380" s="37"/>
    </row>
    <row r="1381" spans="2:9" ht="12.75">
      <c r="B1381" s="13">
        <v>2</v>
      </c>
      <c r="C1381" t="s">
        <v>604</v>
      </c>
      <c r="F1381" s="6">
        <v>3143831</v>
      </c>
      <c r="G1381" s="37"/>
      <c r="H1381" s="6">
        <v>43165</v>
      </c>
      <c r="I1381" s="37"/>
    </row>
    <row r="1382" spans="2:9" ht="12.75">
      <c r="B1382" s="13">
        <v>3</v>
      </c>
      <c r="C1382" t="s">
        <v>180</v>
      </c>
      <c r="F1382" s="6">
        <v>272439</v>
      </c>
      <c r="G1382" s="37"/>
      <c r="H1382" s="6">
        <v>1302</v>
      </c>
      <c r="I1382" s="37"/>
    </row>
    <row r="1383" spans="2:9" ht="12.75">
      <c r="B1383" s="13">
        <v>4</v>
      </c>
      <c r="C1383" t="s">
        <v>2017</v>
      </c>
      <c r="F1383" s="6">
        <v>15275</v>
      </c>
      <c r="G1383" s="37"/>
      <c r="H1383" s="6">
        <v>452</v>
      </c>
      <c r="I1383" s="37"/>
    </row>
    <row r="1384" spans="1:9" ht="12.75">
      <c r="A1384" s="8">
        <v>188</v>
      </c>
      <c r="B1384" s="13">
        <v>1</v>
      </c>
      <c r="C1384" t="s">
        <v>2018</v>
      </c>
      <c r="F1384" s="6">
        <v>690356</v>
      </c>
      <c r="G1384" s="37"/>
      <c r="H1384" s="6">
        <v>31789</v>
      </c>
      <c r="I1384" s="37"/>
    </row>
    <row r="1385" spans="2:9" ht="12.75">
      <c r="B1385" s="13">
        <v>2</v>
      </c>
      <c r="C1385" t="s">
        <v>605</v>
      </c>
      <c r="F1385" s="6">
        <v>3477454</v>
      </c>
      <c r="G1385" s="37"/>
      <c r="H1385" s="6">
        <v>51898</v>
      </c>
      <c r="I1385" s="37"/>
    </row>
    <row r="1386" spans="2:9" ht="12.75">
      <c r="B1386" s="13">
        <v>3</v>
      </c>
      <c r="D1386" t="s">
        <v>2019</v>
      </c>
      <c r="F1386" s="6">
        <v>1776473</v>
      </c>
      <c r="G1386" s="37"/>
      <c r="H1386" s="6">
        <v>8083</v>
      </c>
      <c r="I1386" s="37"/>
    </row>
    <row r="1387" spans="1:9" ht="12.75">
      <c r="A1387" s="8">
        <v>189</v>
      </c>
      <c r="C1387" t="s">
        <v>2020</v>
      </c>
      <c r="F1387" s="6">
        <v>2474850</v>
      </c>
      <c r="G1387" s="37"/>
      <c r="H1387" s="6">
        <v>20382</v>
      </c>
      <c r="I1387" s="37"/>
    </row>
    <row r="1388" spans="1:9" ht="12.75" customHeight="1">
      <c r="A1388" s="8" t="s">
        <v>2021</v>
      </c>
      <c r="B1388" s="13">
        <v>1</v>
      </c>
      <c r="C1388" s="182" t="s">
        <v>2024</v>
      </c>
      <c r="D1388" s="182"/>
      <c r="E1388" s="182"/>
      <c r="F1388" s="6">
        <v>127</v>
      </c>
      <c r="G1388" s="37"/>
      <c r="H1388" s="6">
        <v>0</v>
      </c>
      <c r="I1388" s="37"/>
    </row>
    <row r="1389" spans="2:9" ht="12.75">
      <c r="B1389" s="13">
        <v>2</v>
      </c>
      <c r="C1389" s="182"/>
      <c r="D1389" s="182"/>
      <c r="E1389" s="182"/>
      <c r="F1389" s="6">
        <v>4929</v>
      </c>
      <c r="G1389" s="37"/>
      <c r="H1389" s="6">
        <v>33</v>
      </c>
      <c r="I1389" s="37"/>
    </row>
    <row r="1390" spans="2:9" ht="12.75">
      <c r="B1390" s="13">
        <v>3</v>
      </c>
      <c r="C1390" s="182"/>
      <c r="D1390" s="182"/>
      <c r="E1390" s="182"/>
      <c r="F1390" s="6">
        <v>535</v>
      </c>
      <c r="G1390" s="37"/>
      <c r="H1390" s="6">
        <v>2</v>
      </c>
      <c r="I1390" s="37"/>
    </row>
    <row r="1391" spans="1:9" ht="12.75">
      <c r="A1391" s="8" t="s">
        <v>2022</v>
      </c>
      <c r="B1391" s="13">
        <v>1</v>
      </c>
      <c r="C1391" s="182"/>
      <c r="D1391" s="182"/>
      <c r="E1391" s="182"/>
      <c r="F1391" s="6">
        <v>65</v>
      </c>
      <c r="G1391" s="37"/>
      <c r="H1391" s="6">
        <v>1</v>
      </c>
      <c r="I1391" s="37"/>
    </row>
    <row r="1392" spans="2:9" ht="12.75">
      <c r="B1392" s="13">
        <v>2</v>
      </c>
      <c r="C1392" s="182"/>
      <c r="D1392" s="182"/>
      <c r="E1392" s="182"/>
      <c r="F1392" s="6">
        <v>82542</v>
      </c>
      <c r="G1392" s="37"/>
      <c r="H1392" s="6">
        <v>462</v>
      </c>
      <c r="I1392" s="37"/>
    </row>
    <row r="1393" spans="2:9" ht="12.75">
      <c r="B1393" s="13">
        <v>3</v>
      </c>
      <c r="C1393" s="182"/>
      <c r="D1393" s="182"/>
      <c r="E1393" s="182"/>
      <c r="F1393" s="6">
        <v>3733</v>
      </c>
      <c r="G1393" s="37"/>
      <c r="H1393" s="6">
        <v>7</v>
      </c>
      <c r="I1393" s="37"/>
    </row>
    <row r="1394" spans="1:9" ht="12.75">
      <c r="A1394" s="8" t="s">
        <v>2023</v>
      </c>
      <c r="C1394" s="182"/>
      <c r="D1394" s="182"/>
      <c r="E1394" s="182"/>
      <c r="F1394" s="6">
        <v>132981</v>
      </c>
      <c r="G1394" s="37"/>
      <c r="H1394" s="6">
        <v>779</v>
      </c>
      <c r="I1394" s="37"/>
    </row>
    <row r="1395" spans="1:9" ht="12.75">
      <c r="A1395" s="8" t="s">
        <v>2025</v>
      </c>
      <c r="B1395" s="13">
        <v>1</v>
      </c>
      <c r="C1395" s="182" t="s">
        <v>2032</v>
      </c>
      <c r="D1395" s="182"/>
      <c r="E1395" s="182"/>
      <c r="F1395" s="6">
        <v>1637</v>
      </c>
      <c r="G1395" s="37"/>
      <c r="H1395" s="6">
        <v>35</v>
      </c>
      <c r="I1395" s="37"/>
    </row>
    <row r="1396" spans="2:9" ht="12.75">
      <c r="B1396" s="13">
        <v>2</v>
      </c>
      <c r="C1396" s="182"/>
      <c r="D1396" s="182"/>
      <c r="E1396" s="182"/>
      <c r="F1396" s="6">
        <v>319592</v>
      </c>
      <c r="G1396" s="37"/>
      <c r="H1396" s="6">
        <v>2839</v>
      </c>
      <c r="I1396" s="37"/>
    </row>
    <row r="1397" spans="2:9" ht="12.75">
      <c r="B1397" s="13">
        <v>3</v>
      </c>
      <c r="C1397" s="182"/>
      <c r="D1397" s="182"/>
      <c r="E1397" s="182"/>
      <c r="F1397" s="6">
        <v>19005</v>
      </c>
      <c r="G1397" s="37"/>
      <c r="H1397" s="6">
        <v>80</v>
      </c>
      <c r="I1397" s="37"/>
    </row>
    <row r="1398" spans="1:9" ht="12.75">
      <c r="A1398" s="8" t="s">
        <v>2026</v>
      </c>
      <c r="B1398" s="13">
        <v>1</v>
      </c>
      <c r="C1398" s="182"/>
      <c r="D1398" s="182"/>
      <c r="E1398" s="182"/>
      <c r="F1398" s="6">
        <v>1009</v>
      </c>
      <c r="G1398" s="37"/>
      <c r="H1398" s="6">
        <v>13</v>
      </c>
      <c r="I1398" s="37"/>
    </row>
    <row r="1399" spans="2:9" ht="12.75">
      <c r="B1399" s="13">
        <v>2</v>
      </c>
      <c r="C1399" s="182"/>
      <c r="D1399" s="182"/>
      <c r="E1399" s="182"/>
      <c r="F1399" s="6">
        <v>361814</v>
      </c>
      <c r="G1399" s="37"/>
      <c r="H1399" s="6">
        <v>2245</v>
      </c>
      <c r="I1399" s="37"/>
    </row>
    <row r="1400" spans="2:9" ht="12.75">
      <c r="B1400" s="13">
        <v>3</v>
      </c>
      <c r="C1400" s="182"/>
      <c r="D1400" s="182"/>
      <c r="E1400" s="182"/>
      <c r="F1400" s="6">
        <v>334669</v>
      </c>
      <c r="G1400" s="37"/>
      <c r="H1400" s="6">
        <v>1185</v>
      </c>
      <c r="I1400" s="37"/>
    </row>
    <row r="1401" spans="1:9" ht="12.75">
      <c r="A1401" s="8" t="s">
        <v>2027</v>
      </c>
      <c r="C1401" s="182"/>
      <c r="D1401" s="182"/>
      <c r="E1401" s="182"/>
      <c r="F1401" s="6">
        <v>6535</v>
      </c>
      <c r="G1401" s="37"/>
      <c r="H1401" s="6">
        <v>65</v>
      </c>
      <c r="I1401" s="37"/>
    </row>
    <row r="1402" spans="1:9" ht="12.75" customHeight="1">
      <c r="A1402" s="8" t="s">
        <v>2028</v>
      </c>
      <c r="B1402" s="13">
        <v>1</v>
      </c>
      <c r="C1402" s="182" t="s">
        <v>2031</v>
      </c>
      <c r="D1402" s="182"/>
      <c r="E1402" s="182"/>
      <c r="F1402" s="6">
        <v>5</v>
      </c>
      <c r="G1402" s="37"/>
      <c r="H1402" s="6">
        <v>0</v>
      </c>
      <c r="I1402" s="37"/>
    </row>
    <row r="1403" spans="2:9" ht="12.75">
      <c r="B1403" s="13">
        <v>2</v>
      </c>
      <c r="C1403" s="182"/>
      <c r="D1403" s="182"/>
      <c r="E1403" s="182"/>
      <c r="F1403" s="6">
        <v>3771</v>
      </c>
      <c r="G1403" s="37"/>
      <c r="H1403" s="6">
        <v>22</v>
      </c>
      <c r="I1403" s="37"/>
    </row>
    <row r="1404" spans="2:9" ht="12.75">
      <c r="B1404" s="13">
        <v>3</v>
      </c>
      <c r="C1404" s="182"/>
      <c r="D1404" s="182"/>
      <c r="E1404" s="182"/>
      <c r="F1404" s="6">
        <v>2390</v>
      </c>
      <c r="G1404" s="37"/>
      <c r="H1404" s="6">
        <v>6</v>
      </c>
      <c r="I1404" s="37"/>
    </row>
    <row r="1405" spans="1:9" ht="12.75">
      <c r="A1405" s="8" t="s">
        <v>2029</v>
      </c>
      <c r="B1405" s="13">
        <v>1</v>
      </c>
      <c r="C1405" s="182"/>
      <c r="D1405" s="182"/>
      <c r="E1405" s="182"/>
      <c r="F1405" s="6">
        <v>18397</v>
      </c>
      <c r="G1405" s="37"/>
      <c r="H1405" s="6">
        <v>899</v>
      </c>
      <c r="I1405" s="37"/>
    </row>
    <row r="1406" spans="2:9" ht="12.75">
      <c r="B1406" s="13">
        <v>2</v>
      </c>
      <c r="C1406" s="182"/>
      <c r="D1406" s="182"/>
      <c r="E1406" s="182"/>
      <c r="F1406" s="6">
        <v>19676</v>
      </c>
      <c r="G1406" s="37"/>
      <c r="H1406" s="6">
        <v>115</v>
      </c>
      <c r="I1406" s="37"/>
    </row>
    <row r="1407" spans="2:9" ht="12.75">
      <c r="B1407" s="13">
        <v>3</v>
      </c>
      <c r="C1407" s="182"/>
      <c r="D1407" s="182"/>
      <c r="E1407" s="182"/>
      <c r="F1407" s="6">
        <v>3991</v>
      </c>
      <c r="G1407" s="37"/>
      <c r="H1407" s="6">
        <v>9</v>
      </c>
      <c r="I1407" s="37"/>
    </row>
    <row r="1408" spans="1:9" ht="12.75">
      <c r="A1408" s="8" t="s">
        <v>2030</v>
      </c>
      <c r="C1408" s="182"/>
      <c r="D1408" s="182"/>
      <c r="E1408" s="182"/>
      <c r="F1408" s="6">
        <v>3869</v>
      </c>
      <c r="G1408" s="37"/>
      <c r="H1408" s="6">
        <v>32</v>
      </c>
      <c r="I1408" s="37"/>
    </row>
    <row r="1409" spans="3:9" ht="12.75">
      <c r="C1409" s="1" t="s">
        <v>2033</v>
      </c>
      <c r="F1409" s="6"/>
      <c r="G1409" s="38">
        <f>SUM(F1380:F1408)</f>
        <v>14330123</v>
      </c>
      <c r="H1409" s="70"/>
      <c r="I1409" s="38">
        <f>SUM(H1380:H1408)</f>
        <v>242729</v>
      </c>
    </row>
    <row r="1410" spans="1:9" ht="12.75">
      <c r="A1410" s="8">
        <v>190</v>
      </c>
      <c r="B1410" s="13" t="s">
        <v>274</v>
      </c>
      <c r="C1410" t="s">
        <v>2034</v>
      </c>
      <c r="F1410" s="6">
        <v>1293226</v>
      </c>
      <c r="G1410" s="37"/>
      <c r="H1410" s="6">
        <v>288895</v>
      </c>
      <c r="I1410" s="37"/>
    </row>
    <row r="1411" spans="1:9" ht="12.75">
      <c r="A1411" s="44"/>
      <c r="B1411" s="13" t="s">
        <v>748</v>
      </c>
      <c r="C1411" t="s">
        <v>1764</v>
      </c>
      <c r="F1411" s="6">
        <v>293396</v>
      </c>
      <c r="G1411" s="37"/>
      <c r="H1411" s="6">
        <v>153536</v>
      </c>
      <c r="I1411" s="37"/>
    </row>
    <row r="1412" spans="2:9" ht="12.75">
      <c r="B1412" s="13" t="s">
        <v>275</v>
      </c>
      <c r="C1412" t="s">
        <v>251</v>
      </c>
      <c r="F1412" s="6">
        <v>565598</v>
      </c>
      <c r="G1412" s="37"/>
      <c r="H1412" s="6">
        <v>35590</v>
      </c>
      <c r="I1412" s="37"/>
    </row>
    <row r="1413" spans="1:9" ht="12.75">
      <c r="A1413" s="8">
        <v>191</v>
      </c>
      <c r="C1413" t="s">
        <v>2035</v>
      </c>
      <c r="F1413" s="6">
        <v>266687</v>
      </c>
      <c r="G1413" s="37"/>
      <c r="H1413" s="6">
        <v>25316</v>
      </c>
      <c r="I1413" s="37"/>
    </row>
    <row r="1414" spans="1:9" ht="12.75">
      <c r="A1414" s="55"/>
      <c r="B1414" s="60" t="s">
        <v>749</v>
      </c>
      <c r="C1414" s="51"/>
      <c r="D1414" s="51" t="s">
        <v>2036</v>
      </c>
      <c r="E1414" s="51"/>
      <c r="F1414" s="68">
        <v>0</v>
      </c>
      <c r="G1414" s="52"/>
      <c r="H1414" s="68">
        <v>0</v>
      </c>
      <c r="I1414" s="37"/>
    </row>
    <row r="1415" spans="2:9" ht="12.75">
      <c r="B1415" s="13" t="s">
        <v>1234</v>
      </c>
      <c r="C1415" t="s">
        <v>743</v>
      </c>
      <c r="F1415" s="6">
        <v>21020</v>
      </c>
      <c r="G1415" s="37"/>
      <c r="H1415" s="6">
        <v>1090</v>
      </c>
      <c r="I1415" s="37"/>
    </row>
    <row r="1416" spans="3:9" ht="12.75">
      <c r="C1416" t="s">
        <v>744</v>
      </c>
      <c r="F1416" s="6"/>
      <c r="G1416" s="37"/>
      <c r="H1416" s="6"/>
      <c r="I1416" s="37"/>
    </row>
    <row r="1417" spans="1:9" ht="12.75">
      <c r="A1417" s="8">
        <v>192</v>
      </c>
      <c r="B1417" s="13">
        <v>1</v>
      </c>
      <c r="D1417" t="s">
        <v>745</v>
      </c>
      <c r="F1417" s="6">
        <v>430931</v>
      </c>
      <c r="G1417" s="37"/>
      <c r="H1417" s="6">
        <v>13809</v>
      </c>
      <c r="I1417" s="37"/>
    </row>
    <row r="1418" spans="2:9" ht="12.75">
      <c r="B1418" s="13" t="s">
        <v>750</v>
      </c>
      <c r="E1418" t="s">
        <v>133</v>
      </c>
      <c r="F1418" s="6">
        <v>5</v>
      </c>
      <c r="G1418" s="37"/>
      <c r="H1418" s="6">
        <v>0</v>
      </c>
      <c r="I1418" s="37"/>
    </row>
    <row r="1419" spans="2:9" ht="12.75">
      <c r="B1419" s="13" t="s">
        <v>749</v>
      </c>
      <c r="E1419" t="s">
        <v>746</v>
      </c>
      <c r="F1419" s="6">
        <v>5080</v>
      </c>
      <c r="G1419" s="37"/>
      <c r="H1419" s="6">
        <v>85</v>
      </c>
      <c r="I1419" s="37"/>
    </row>
    <row r="1420" spans="2:9" ht="12.75">
      <c r="B1420" s="13" t="s">
        <v>751</v>
      </c>
      <c r="E1420" t="s">
        <v>747</v>
      </c>
      <c r="F1420" s="6">
        <v>1947</v>
      </c>
      <c r="G1420" s="37"/>
      <c r="H1420" s="6">
        <v>22</v>
      </c>
      <c r="I1420" s="37"/>
    </row>
    <row r="1421" spans="2:9" ht="12.75">
      <c r="B1421" s="13">
        <v>2</v>
      </c>
      <c r="D1421" t="s">
        <v>752</v>
      </c>
      <c r="F1421" s="6">
        <v>79732</v>
      </c>
      <c r="G1421" s="37"/>
      <c r="H1421" s="6">
        <v>3026</v>
      </c>
      <c r="I1421" s="37"/>
    </row>
    <row r="1422" spans="2:9" ht="12.75">
      <c r="B1422" s="13" t="s">
        <v>750</v>
      </c>
      <c r="E1422" t="s">
        <v>133</v>
      </c>
      <c r="F1422" s="6">
        <v>3</v>
      </c>
      <c r="G1422" s="37"/>
      <c r="H1422" s="6">
        <v>0</v>
      </c>
      <c r="I1422" s="37"/>
    </row>
    <row r="1423" spans="2:9" ht="12.75">
      <c r="B1423" s="13" t="s">
        <v>749</v>
      </c>
      <c r="E1423" t="s">
        <v>746</v>
      </c>
      <c r="F1423" s="6">
        <v>280</v>
      </c>
      <c r="G1423" s="37"/>
      <c r="H1423" s="6">
        <v>2</v>
      </c>
      <c r="I1423" s="37"/>
    </row>
    <row r="1424" spans="2:9" ht="12.75">
      <c r="B1424" s="13" t="s">
        <v>751</v>
      </c>
      <c r="E1424" t="s">
        <v>747</v>
      </c>
      <c r="F1424" s="6">
        <v>434</v>
      </c>
      <c r="G1424" s="37"/>
      <c r="H1424" s="6">
        <v>2</v>
      </c>
      <c r="I1424" s="37"/>
    </row>
    <row r="1425" spans="2:9" ht="12.75">
      <c r="B1425" s="13">
        <v>3</v>
      </c>
      <c r="D1425" t="s">
        <v>753</v>
      </c>
      <c r="F1425" s="6">
        <v>87923</v>
      </c>
      <c r="G1425" s="37"/>
      <c r="H1425" s="6">
        <v>879</v>
      </c>
      <c r="I1425" s="37"/>
    </row>
    <row r="1426" spans="2:9" ht="12.75">
      <c r="B1426" s="13" t="s">
        <v>750</v>
      </c>
      <c r="E1426" t="s">
        <v>133</v>
      </c>
      <c r="F1426" s="6">
        <v>5</v>
      </c>
      <c r="G1426" s="37"/>
      <c r="H1426" s="6">
        <v>0</v>
      </c>
      <c r="I1426" s="37"/>
    </row>
    <row r="1427" spans="2:9" ht="12.75">
      <c r="B1427" s="13" t="s">
        <v>749</v>
      </c>
      <c r="E1427" t="s">
        <v>746</v>
      </c>
      <c r="F1427" s="6">
        <v>7701</v>
      </c>
      <c r="G1427" s="37"/>
      <c r="H1427" s="6">
        <v>69</v>
      </c>
      <c r="I1427" s="37"/>
    </row>
    <row r="1428" spans="2:9" ht="12.75">
      <c r="B1428" s="13" t="s">
        <v>751</v>
      </c>
      <c r="E1428" t="s">
        <v>747</v>
      </c>
      <c r="F1428" s="6">
        <v>3414</v>
      </c>
      <c r="G1428" s="37"/>
      <c r="H1428" s="6">
        <v>16</v>
      </c>
      <c r="I1428" s="37"/>
    </row>
    <row r="1429" spans="1:9" ht="12.75">
      <c r="A1429" s="8">
        <v>193</v>
      </c>
      <c r="B1429" s="13" t="s">
        <v>274</v>
      </c>
      <c r="C1429" t="s">
        <v>754</v>
      </c>
      <c r="F1429" s="6">
        <v>761224</v>
      </c>
      <c r="G1429" s="37"/>
      <c r="H1429" s="6">
        <v>22747</v>
      </c>
      <c r="I1429" s="37"/>
    </row>
    <row r="1430" spans="2:9" ht="12.75">
      <c r="B1430" s="13" t="s">
        <v>750</v>
      </c>
      <c r="D1430" t="s">
        <v>756</v>
      </c>
      <c r="F1430" s="6">
        <v>0</v>
      </c>
      <c r="G1430" s="37"/>
      <c r="H1430" s="6">
        <v>0</v>
      </c>
      <c r="I1430" s="37"/>
    </row>
    <row r="1431" spans="2:9" ht="12.75">
      <c r="B1431" s="13" t="s">
        <v>749</v>
      </c>
      <c r="D1431" t="s">
        <v>2036</v>
      </c>
      <c r="F1431" s="6">
        <v>4624</v>
      </c>
      <c r="G1431" s="37"/>
      <c r="H1431" s="6">
        <v>22</v>
      </c>
      <c r="I1431" s="37"/>
    </row>
    <row r="1432" spans="2:9" ht="12.75">
      <c r="B1432" s="13" t="s">
        <v>751</v>
      </c>
      <c r="D1432" t="s">
        <v>755</v>
      </c>
      <c r="F1432" s="6">
        <v>3980</v>
      </c>
      <c r="G1432" s="37"/>
      <c r="H1432" s="6">
        <v>13</v>
      </c>
      <c r="I1432" s="37"/>
    </row>
    <row r="1433" spans="2:9" ht="12.75">
      <c r="B1433" s="13" t="s">
        <v>275</v>
      </c>
      <c r="C1433" t="s">
        <v>1765</v>
      </c>
      <c r="F1433" s="6">
        <v>153281</v>
      </c>
      <c r="G1433" s="37"/>
      <c r="H1433" s="6">
        <v>854</v>
      </c>
      <c r="I1433" s="37"/>
    </row>
    <row r="1434" spans="2:9" ht="12.75">
      <c r="B1434" s="13" t="s">
        <v>750</v>
      </c>
      <c r="D1434" t="s">
        <v>756</v>
      </c>
      <c r="F1434" s="6">
        <v>50</v>
      </c>
      <c r="G1434" s="37"/>
      <c r="H1434" s="6">
        <v>0</v>
      </c>
      <c r="I1434" s="37"/>
    </row>
    <row r="1435" spans="2:9" ht="12.75">
      <c r="B1435" s="13" t="s">
        <v>751</v>
      </c>
      <c r="D1435" t="s">
        <v>755</v>
      </c>
      <c r="F1435" s="6">
        <v>1409</v>
      </c>
      <c r="G1435" s="37"/>
      <c r="H1435" s="6">
        <v>3</v>
      </c>
      <c r="I1435" s="37"/>
    </row>
    <row r="1436" spans="1:9" ht="12.75">
      <c r="A1436" s="8">
        <v>194</v>
      </c>
      <c r="B1436" s="13" t="s">
        <v>274</v>
      </c>
      <c r="C1436" t="s">
        <v>757</v>
      </c>
      <c r="F1436" s="6">
        <v>2649</v>
      </c>
      <c r="G1436" s="37"/>
      <c r="H1436" s="6">
        <v>82</v>
      </c>
      <c r="I1436" s="37"/>
    </row>
    <row r="1437" spans="1:9" ht="12.75">
      <c r="A1437" s="55"/>
      <c r="B1437" s="60" t="s">
        <v>749</v>
      </c>
      <c r="C1437" s="51"/>
      <c r="D1437" s="51" t="s">
        <v>2197</v>
      </c>
      <c r="E1437" s="51"/>
      <c r="F1437" s="68"/>
      <c r="G1437" s="52"/>
      <c r="H1437" s="68"/>
      <c r="I1437" s="37"/>
    </row>
    <row r="1438" spans="2:9" ht="12.75">
      <c r="B1438" s="13" t="s">
        <v>275</v>
      </c>
      <c r="C1438" t="s">
        <v>758</v>
      </c>
      <c r="F1438" s="6">
        <v>44843</v>
      </c>
      <c r="G1438" s="37"/>
      <c r="H1438" s="6">
        <v>964</v>
      </c>
      <c r="I1438" s="37"/>
    </row>
    <row r="1439" spans="2:9" ht="12.75">
      <c r="B1439" s="13" t="s">
        <v>749</v>
      </c>
      <c r="D1439" t="s">
        <v>759</v>
      </c>
      <c r="F1439" s="6">
        <v>203922</v>
      </c>
      <c r="G1439" s="37"/>
      <c r="H1439" s="6">
        <v>4720</v>
      </c>
      <c r="I1439" s="37"/>
    </row>
    <row r="1440" spans="2:9" ht="12.75">
      <c r="B1440" s="13" t="s">
        <v>1912</v>
      </c>
      <c r="C1440" t="s">
        <v>760</v>
      </c>
      <c r="F1440" s="6">
        <v>1397</v>
      </c>
      <c r="G1440" s="37"/>
      <c r="H1440" s="6">
        <v>43</v>
      </c>
      <c r="I1440" s="37"/>
    </row>
    <row r="1441" spans="2:9" ht="12.75">
      <c r="B1441" s="13" t="s">
        <v>750</v>
      </c>
      <c r="D1441" t="s">
        <v>756</v>
      </c>
      <c r="F1441" s="6">
        <v>0</v>
      </c>
      <c r="G1441" s="37"/>
      <c r="H1441" s="6">
        <v>0</v>
      </c>
      <c r="I1441" s="37"/>
    </row>
    <row r="1442" spans="2:9" ht="12.75">
      <c r="B1442" s="13" t="s">
        <v>749</v>
      </c>
      <c r="D1442" t="s">
        <v>761</v>
      </c>
      <c r="F1442" s="6">
        <v>1747</v>
      </c>
      <c r="G1442" s="37"/>
      <c r="H1442" s="6">
        <v>55</v>
      </c>
      <c r="I1442" s="37"/>
    </row>
    <row r="1443" spans="2:9" ht="12.75">
      <c r="B1443" s="13" t="s">
        <v>751</v>
      </c>
      <c r="D1443" t="s">
        <v>762</v>
      </c>
      <c r="F1443" s="6">
        <v>10</v>
      </c>
      <c r="G1443" s="37"/>
      <c r="H1443" s="6">
        <v>0</v>
      </c>
      <c r="I1443" s="37"/>
    </row>
    <row r="1444" spans="2:9" ht="12.75">
      <c r="B1444" s="13" t="s">
        <v>1923</v>
      </c>
      <c r="C1444" t="s">
        <v>2050</v>
      </c>
      <c r="F1444" s="6">
        <v>247211</v>
      </c>
      <c r="G1444" s="37"/>
      <c r="H1444" s="6">
        <v>9473</v>
      </c>
      <c r="I1444" s="37"/>
    </row>
    <row r="1445" spans="1:9" ht="12.75">
      <c r="A1445" s="44"/>
      <c r="B1445" s="117" t="s">
        <v>1924</v>
      </c>
      <c r="C1445" s="82" t="s">
        <v>2051</v>
      </c>
      <c r="D1445" s="82"/>
      <c r="E1445" s="82"/>
      <c r="F1445" s="70">
        <v>23364</v>
      </c>
      <c r="G1445" s="38"/>
      <c r="H1445" s="70">
        <v>853</v>
      </c>
      <c r="I1445" s="37"/>
    </row>
    <row r="1446" spans="2:9" ht="12.75">
      <c r="B1446" s="13" t="s">
        <v>1555</v>
      </c>
      <c r="C1446" t="s">
        <v>2052</v>
      </c>
      <c r="F1446" s="6">
        <v>212189</v>
      </c>
      <c r="G1446" s="37"/>
      <c r="H1446" s="6">
        <v>5943</v>
      </c>
      <c r="I1446" s="37"/>
    </row>
    <row r="1447" spans="2:9" ht="12.75">
      <c r="B1447" s="13" t="s">
        <v>749</v>
      </c>
      <c r="D1447" t="s">
        <v>2053</v>
      </c>
      <c r="F1447" s="6">
        <v>18651</v>
      </c>
      <c r="G1447" s="37"/>
      <c r="H1447" s="6">
        <v>591</v>
      </c>
      <c r="I1447" s="37"/>
    </row>
    <row r="1448" spans="2:9" ht="12.75">
      <c r="B1448" s="13" t="s">
        <v>751</v>
      </c>
      <c r="D1448" t="s">
        <v>755</v>
      </c>
      <c r="F1448" s="6">
        <v>990</v>
      </c>
      <c r="G1448" s="37"/>
      <c r="H1448" s="6">
        <v>13</v>
      </c>
      <c r="I1448" s="37"/>
    </row>
    <row r="1449" spans="2:9" ht="12.75">
      <c r="B1449" s="13" t="s">
        <v>2054</v>
      </c>
      <c r="C1449" t="s">
        <v>2055</v>
      </c>
      <c r="F1449" s="6">
        <v>10177</v>
      </c>
      <c r="G1449" s="37"/>
      <c r="H1449" s="6">
        <v>9158</v>
      </c>
      <c r="I1449" s="37"/>
    </row>
    <row r="1450" spans="3:9" ht="12.75">
      <c r="C1450" s="1" t="s">
        <v>2056</v>
      </c>
      <c r="F1450" s="6"/>
      <c r="G1450" s="38">
        <f>SUM(F1410:F1449)</f>
        <v>4749100</v>
      </c>
      <c r="H1450" s="70"/>
      <c r="I1450" s="38">
        <f>SUM(H1410:H1449)</f>
        <v>577871</v>
      </c>
    </row>
    <row r="1451" spans="1:9" ht="12.75">
      <c r="A1451" s="8">
        <v>195</v>
      </c>
      <c r="B1451" s="13" t="s">
        <v>274</v>
      </c>
      <c r="C1451" t="s">
        <v>2057</v>
      </c>
      <c r="F1451" s="6">
        <v>167152</v>
      </c>
      <c r="G1451" s="37"/>
      <c r="H1451" s="6">
        <v>211</v>
      </c>
      <c r="I1451" s="37"/>
    </row>
    <row r="1452" spans="2:9" ht="12.75">
      <c r="B1452" s="13" t="s">
        <v>275</v>
      </c>
      <c r="C1452" t="s">
        <v>606</v>
      </c>
      <c r="F1452" s="6">
        <v>6895315</v>
      </c>
      <c r="G1452" s="37"/>
      <c r="H1452" s="6">
        <v>16322</v>
      </c>
      <c r="I1452" s="37"/>
    </row>
    <row r="1453" spans="2:9" ht="12.75">
      <c r="B1453" s="13" t="s">
        <v>749</v>
      </c>
      <c r="D1453" t="s">
        <v>2058</v>
      </c>
      <c r="F1453" s="6">
        <v>84032</v>
      </c>
      <c r="G1453" s="37"/>
      <c r="H1453" s="6">
        <v>71</v>
      </c>
      <c r="I1453" s="37"/>
    </row>
    <row r="1454" spans="2:9" ht="12.75">
      <c r="B1454" s="13" t="s">
        <v>751</v>
      </c>
      <c r="D1454" t="s">
        <v>762</v>
      </c>
      <c r="F1454" s="6">
        <v>72439</v>
      </c>
      <c r="G1454" s="37"/>
      <c r="H1454" s="6">
        <v>52</v>
      </c>
      <c r="I1454" s="37"/>
    </row>
    <row r="1455" spans="1:9" ht="12.75">
      <c r="A1455" s="8">
        <v>196</v>
      </c>
      <c r="C1455" t="s">
        <v>2059</v>
      </c>
      <c r="F1455" s="6">
        <v>61205</v>
      </c>
      <c r="G1455" s="37"/>
      <c r="H1455" s="6">
        <v>78</v>
      </c>
      <c r="I1455" s="37"/>
    </row>
    <row r="1456" spans="2:9" ht="12.75">
      <c r="B1456" s="13" t="s">
        <v>749</v>
      </c>
      <c r="D1456" t="s">
        <v>2036</v>
      </c>
      <c r="F1456" s="6">
        <v>1274</v>
      </c>
      <c r="G1456" s="37"/>
      <c r="H1456" s="6">
        <v>0</v>
      </c>
      <c r="I1456" s="37"/>
    </row>
    <row r="1457" spans="2:9" ht="12.75">
      <c r="B1457" s="13" t="s">
        <v>751</v>
      </c>
      <c r="D1457" t="s">
        <v>762</v>
      </c>
      <c r="F1457" s="6">
        <v>246</v>
      </c>
      <c r="G1457" s="37"/>
      <c r="H1457" s="6">
        <v>0</v>
      </c>
      <c r="I1457" s="37"/>
    </row>
    <row r="1458" spans="1:9" ht="12.75">
      <c r="A1458" s="8">
        <v>197</v>
      </c>
      <c r="B1458" s="13" t="s">
        <v>274</v>
      </c>
      <c r="C1458" t="s">
        <v>2060</v>
      </c>
      <c r="F1458" s="6">
        <v>1286499</v>
      </c>
      <c r="G1458" s="37"/>
      <c r="H1458" s="6">
        <v>2997</v>
      </c>
      <c r="I1458" s="37"/>
    </row>
    <row r="1459" spans="2:9" ht="12.75">
      <c r="B1459" s="13" t="s">
        <v>275</v>
      </c>
      <c r="C1459" t="s">
        <v>2061</v>
      </c>
      <c r="F1459" s="6">
        <v>772424</v>
      </c>
      <c r="G1459" s="37"/>
      <c r="H1459" s="6">
        <v>2472</v>
      </c>
      <c r="I1459" s="37"/>
    </row>
    <row r="1460" spans="2:9" ht="12.75">
      <c r="B1460" s="13" t="s">
        <v>749</v>
      </c>
      <c r="D1460" t="s">
        <v>2058</v>
      </c>
      <c r="F1460" s="6">
        <v>4970</v>
      </c>
      <c r="G1460" s="37"/>
      <c r="H1460" s="6">
        <v>8</v>
      </c>
      <c r="I1460" s="37"/>
    </row>
    <row r="1461" spans="2:9" ht="12.75">
      <c r="B1461" s="13" t="s">
        <v>751</v>
      </c>
      <c r="D1461" t="s">
        <v>762</v>
      </c>
      <c r="F1461" s="6">
        <v>10368</v>
      </c>
      <c r="G1461" s="37"/>
      <c r="H1461" s="6">
        <v>14</v>
      </c>
      <c r="I1461" s="37"/>
    </row>
    <row r="1462" spans="3:9" ht="12.75">
      <c r="C1462" s="1" t="s">
        <v>2062</v>
      </c>
      <c r="F1462" s="6"/>
      <c r="G1462" s="37">
        <f>SUM(F1451:F1461)</f>
        <v>9355924</v>
      </c>
      <c r="H1462" s="6"/>
      <c r="I1462" s="37">
        <f>SUM(H1451:H1461)</f>
        <v>22225</v>
      </c>
    </row>
    <row r="1463" spans="1:9" ht="12.75">
      <c r="A1463" s="8">
        <v>198</v>
      </c>
      <c r="B1463" s="13" t="s">
        <v>274</v>
      </c>
      <c r="C1463" t="s">
        <v>2063</v>
      </c>
      <c r="F1463" s="6">
        <v>28104</v>
      </c>
      <c r="G1463" s="37"/>
      <c r="H1463" s="6">
        <v>1052</v>
      </c>
      <c r="I1463" s="37"/>
    </row>
    <row r="1464" spans="2:9" ht="12.75">
      <c r="B1464" s="13" t="s">
        <v>275</v>
      </c>
      <c r="C1464" t="s">
        <v>735</v>
      </c>
      <c r="F1464" s="6">
        <v>744931</v>
      </c>
      <c r="G1464" s="37"/>
      <c r="H1464" s="6">
        <v>63929</v>
      </c>
      <c r="I1464" s="37"/>
    </row>
    <row r="1465" spans="2:9" ht="12.75">
      <c r="B1465" s="13" t="s">
        <v>749</v>
      </c>
      <c r="D1465" t="s">
        <v>736</v>
      </c>
      <c r="F1465" s="6">
        <v>1406</v>
      </c>
      <c r="G1465" s="37"/>
      <c r="H1465" s="6">
        <v>36</v>
      </c>
      <c r="I1465" s="37"/>
    </row>
    <row r="1466" spans="2:9" ht="12.75">
      <c r="B1466" s="13" t="s">
        <v>751</v>
      </c>
      <c r="D1466" t="s">
        <v>737</v>
      </c>
      <c r="F1466" s="6">
        <v>2557</v>
      </c>
      <c r="G1466" s="37"/>
      <c r="H1466" s="6">
        <v>21</v>
      </c>
      <c r="I1466" s="37"/>
    </row>
    <row r="1467" spans="2:9" ht="12.75">
      <c r="B1467" s="13" t="s">
        <v>738</v>
      </c>
      <c r="C1467" t="s">
        <v>739</v>
      </c>
      <c r="F1467" s="6">
        <v>18283</v>
      </c>
      <c r="G1467" s="37"/>
      <c r="H1467" s="6">
        <v>146</v>
      </c>
      <c r="I1467" s="37"/>
    </row>
    <row r="1468" spans="2:9" ht="12.75">
      <c r="B1468" s="13" t="s">
        <v>749</v>
      </c>
      <c r="D1468" t="s">
        <v>740</v>
      </c>
      <c r="F1468" s="6">
        <v>936</v>
      </c>
      <c r="G1468" s="37"/>
      <c r="H1468" s="6">
        <v>5</v>
      </c>
      <c r="I1468" s="37"/>
    </row>
    <row r="1469" spans="2:9" ht="12.75">
      <c r="B1469" s="13" t="s">
        <v>751</v>
      </c>
      <c r="D1469" t="s">
        <v>737</v>
      </c>
      <c r="F1469" s="6">
        <v>4214</v>
      </c>
      <c r="G1469" s="37"/>
      <c r="H1469" s="6">
        <v>25</v>
      </c>
      <c r="I1469" s="37"/>
    </row>
    <row r="1470" spans="1:9" ht="12.75">
      <c r="A1470" s="8">
        <v>199</v>
      </c>
      <c r="C1470" t="s">
        <v>741</v>
      </c>
      <c r="F1470" s="6"/>
      <c r="G1470" s="37"/>
      <c r="H1470" s="6"/>
      <c r="I1470" s="37"/>
    </row>
    <row r="1471" spans="2:9" ht="12.75">
      <c r="B1471" s="13" t="s">
        <v>274</v>
      </c>
      <c r="D1471" t="s">
        <v>742</v>
      </c>
      <c r="F1471" s="6">
        <v>6337534</v>
      </c>
      <c r="G1471" s="37"/>
      <c r="H1471" s="6">
        <v>44459</v>
      </c>
      <c r="I1471" s="37"/>
    </row>
    <row r="1472" spans="2:9" ht="12.75">
      <c r="B1472" s="13" t="s">
        <v>275</v>
      </c>
      <c r="D1472" t="s">
        <v>1006</v>
      </c>
      <c r="F1472" s="6">
        <v>1984144</v>
      </c>
      <c r="G1472" s="37"/>
      <c r="H1472" s="6">
        <v>10171</v>
      </c>
      <c r="I1472" s="37"/>
    </row>
    <row r="1473" spans="3:9" ht="12.75">
      <c r="C1473" t="s">
        <v>1007</v>
      </c>
      <c r="F1473" s="6"/>
      <c r="G1473" s="37"/>
      <c r="H1473" s="6"/>
      <c r="I1473" s="37"/>
    </row>
    <row r="1474" spans="2:9" ht="12.75">
      <c r="B1474" s="13" t="s">
        <v>1008</v>
      </c>
      <c r="D1474" t="s">
        <v>742</v>
      </c>
      <c r="F1474" s="6">
        <v>5676</v>
      </c>
      <c r="G1474" s="37"/>
      <c r="H1474" s="6">
        <v>29</v>
      </c>
      <c r="I1474" s="37"/>
    </row>
    <row r="1475" spans="2:9" ht="12.75">
      <c r="B1475" s="13" t="s">
        <v>1009</v>
      </c>
      <c r="D1475" t="s">
        <v>1006</v>
      </c>
      <c r="F1475" s="6">
        <v>282821</v>
      </c>
      <c r="G1475" s="37"/>
      <c r="H1475" s="6">
        <v>1111</v>
      </c>
      <c r="I1475" s="37"/>
    </row>
    <row r="1476" spans="1:9" ht="12.75">
      <c r="A1476" s="8">
        <v>201</v>
      </c>
      <c r="C1476" t="s">
        <v>1010</v>
      </c>
      <c r="F1476" s="6">
        <v>2789</v>
      </c>
      <c r="G1476" s="37"/>
      <c r="H1476" s="6">
        <v>45</v>
      </c>
      <c r="I1476" s="37"/>
    </row>
    <row r="1477" spans="1:9" ht="12.75">
      <c r="A1477" s="8">
        <v>202</v>
      </c>
      <c r="B1477" s="13" t="s">
        <v>1558</v>
      </c>
      <c r="C1477" t="s">
        <v>1011</v>
      </c>
      <c r="F1477" s="6">
        <v>1026152</v>
      </c>
      <c r="G1477" s="37"/>
      <c r="H1477" s="6">
        <v>35152</v>
      </c>
      <c r="I1477" s="37"/>
    </row>
    <row r="1478" spans="2:9" ht="12.75">
      <c r="B1478" s="13" t="s">
        <v>1567</v>
      </c>
      <c r="C1478" t="s">
        <v>1012</v>
      </c>
      <c r="F1478" s="6">
        <v>3616</v>
      </c>
      <c r="G1478" s="37"/>
      <c r="H1478" s="6">
        <v>123</v>
      </c>
      <c r="I1478" s="37"/>
    </row>
    <row r="1479" spans="2:9" ht="12.75">
      <c r="B1479" s="13" t="s">
        <v>2039</v>
      </c>
      <c r="C1479" t="s">
        <v>1013</v>
      </c>
      <c r="F1479" s="6">
        <v>29251</v>
      </c>
      <c r="G1479" s="37"/>
      <c r="H1479" s="6">
        <v>1607</v>
      </c>
      <c r="I1479" s="37"/>
    </row>
    <row r="1480" spans="2:9" ht="12.75">
      <c r="B1480" s="13">
        <v>2</v>
      </c>
      <c r="C1480" t="s">
        <v>1014</v>
      </c>
      <c r="F1480" s="6">
        <v>1392876</v>
      </c>
      <c r="G1480" s="37"/>
      <c r="H1480" s="6">
        <v>43078</v>
      </c>
      <c r="I1480" s="37"/>
    </row>
    <row r="1481" spans="1:10" ht="12.75">
      <c r="A1481" s="8">
        <v>203</v>
      </c>
      <c r="C1481" t="s">
        <v>1015</v>
      </c>
      <c r="F1481" s="6">
        <v>1503282</v>
      </c>
      <c r="G1481" s="37"/>
      <c r="H1481" s="6">
        <v>28502</v>
      </c>
      <c r="I1481" s="37"/>
      <c r="J1481" s="90"/>
    </row>
    <row r="1482" spans="2:9" ht="12.75">
      <c r="B1482" s="13" t="s">
        <v>1568</v>
      </c>
      <c r="D1482" t="s">
        <v>1016</v>
      </c>
      <c r="F1482" s="6">
        <v>316045</v>
      </c>
      <c r="G1482" s="37"/>
      <c r="H1482" s="6">
        <v>11704</v>
      </c>
      <c r="I1482" s="37"/>
    </row>
    <row r="1483" spans="2:9" ht="12.75">
      <c r="B1483" s="13" t="s">
        <v>1017</v>
      </c>
      <c r="C1483" s="182" t="s">
        <v>1022</v>
      </c>
      <c r="D1483" s="182"/>
      <c r="E1483" s="182"/>
      <c r="F1483" s="6">
        <v>424025</v>
      </c>
      <c r="G1483" s="37"/>
      <c r="H1483" s="6">
        <v>2356</v>
      </c>
      <c r="I1483" s="37"/>
    </row>
    <row r="1484" spans="2:9" ht="12.75">
      <c r="B1484" s="13" t="s">
        <v>1018</v>
      </c>
      <c r="C1484" s="182"/>
      <c r="D1484" s="182"/>
      <c r="E1484" s="182"/>
      <c r="F1484" s="6">
        <v>78360</v>
      </c>
      <c r="G1484" s="37"/>
      <c r="H1484" s="6">
        <v>300</v>
      </c>
      <c r="I1484" s="37"/>
    </row>
    <row r="1485" spans="2:9" ht="12.75">
      <c r="B1485" s="13" t="s">
        <v>1019</v>
      </c>
      <c r="C1485" s="182"/>
      <c r="D1485" s="182"/>
      <c r="E1485" s="182"/>
      <c r="F1485" s="6">
        <v>266</v>
      </c>
      <c r="G1485" s="37"/>
      <c r="H1485" s="6">
        <v>1</v>
      </c>
      <c r="I1485" s="37"/>
    </row>
    <row r="1486" spans="2:9" ht="12.75">
      <c r="B1486" s="13" t="s">
        <v>1020</v>
      </c>
      <c r="C1486" s="182"/>
      <c r="D1486" s="182"/>
      <c r="E1486" s="182"/>
      <c r="F1486" s="6">
        <v>10147</v>
      </c>
      <c r="G1486" s="37"/>
      <c r="H1486" s="6">
        <v>41</v>
      </c>
      <c r="I1486" s="37"/>
    </row>
    <row r="1487" spans="2:9" ht="12.75">
      <c r="B1487" s="13" t="s">
        <v>818</v>
      </c>
      <c r="C1487" s="182"/>
      <c r="D1487" s="182"/>
      <c r="E1487" s="182"/>
      <c r="F1487" s="6">
        <v>2</v>
      </c>
      <c r="G1487" s="37"/>
      <c r="H1487" s="6">
        <v>0</v>
      </c>
      <c r="I1487" s="37"/>
    </row>
    <row r="1488" spans="2:9" ht="12.75">
      <c r="B1488" s="13" t="s">
        <v>1021</v>
      </c>
      <c r="C1488" s="182"/>
      <c r="D1488" s="182"/>
      <c r="E1488" s="182"/>
      <c r="F1488" s="6">
        <v>1150</v>
      </c>
      <c r="G1488" s="37"/>
      <c r="H1488" s="6">
        <v>7</v>
      </c>
      <c r="I1488" s="37"/>
    </row>
    <row r="1489" spans="2:9" ht="12.75" customHeight="1">
      <c r="B1489" s="13" t="s">
        <v>1023</v>
      </c>
      <c r="C1489" s="182" t="s">
        <v>1033</v>
      </c>
      <c r="D1489" s="182"/>
      <c r="E1489" s="182"/>
      <c r="F1489" s="6">
        <v>18646</v>
      </c>
      <c r="G1489" s="37"/>
      <c r="H1489" s="6">
        <v>135</v>
      </c>
      <c r="I1489" s="37"/>
    </row>
    <row r="1490" spans="2:9" ht="12.75">
      <c r="B1490" s="13" t="s">
        <v>1024</v>
      </c>
      <c r="C1490" s="182"/>
      <c r="D1490" s="182"/>
      <c r="E1490" s="182"/>
      <c r="F1490" s="6">
        <v>3783</v>
      </c>
      <c r="G1490" s="37"/>
      <c r="H1490" s="6">
        <v>22</v>
      </c>
      <c r="I1490" s="37"/>
    </row>
    <row r="1491" spans="2:9" ht="12.75">
      <c r="B1491" s="13" t="s">
        <v>1025</v>
      </c>
      <c r="C1491" s="182"/>
      <c r="D1491" s="182"/>
      <c r="E1491" s="182"/>
      <c r="F1491" s="6">
        <v>795</v>
      </c>
      <c r="G1491" s="37"/>
      <c r="H1491" s="6">
        <v>5</v>
      </c>
      <c r="I1491" s="37"/>
    </row>
    <row r="1492" spans="2:9" ht="12.75">
      <c r="B1492" s="13" t="s">
        <v>1026</v>
      </c>
      <c r="C1492" s="182"/>
      <c r="D1492" s="182"/>
      <c r="E1492" s="182"/>
      <c r="F1492" s="6">
        <v>1311</v>
      </c>
      <c r="G1492" s="37"/>
      <c r="H1492" s="6">
        <v>9</v>
      </c>
      <c r="I1492" s="37"/>
    </row>
    <row r="1493" spans="2:9" ht="12.75">
      <c r="B1493" s="13" t="s">
        <v>819</v>
      </c>
      <c r="C1493" s="182"/>
      <c r="D1493" s="182"/>
      <c r="E1493" s="182"/>
      <c r="F1493" s="6">
        <v>0</v>
      </c>
      <c r="G1493" s="37"/>
      <c r="H1493" s="6">
        <v>0</v>
      </c>
      <c r="I1493" s="37"/>
    </row>
    <row r="1494" spans="1:9" ht="12.75">
      <c r="A1494" s="139"/>
      <c r="B1494" s="61" t="s">
        <v>1653</v>
      </c>
      <c r="C1494" s="182"/>
      <c r="D1494" s="182"/>
      <c r="E1494" s="182"/>
      <c r="F1494" s="67"/>
      <c r="G1494" s="40"/>
      <c r="H1494" s="67"/>
      <c r="I1494" s="37"/>
    </row>
    <row r="1495" spans="2:9" ht="12.75">
      <c r="B1495" s="13" t="s">
        <v>1027</v>
      </c>
      <c r="C1495" s="182"/>
      <c r="D1495" s="182"/>
      <c r="E1495" s="182"/>
      <c r="F1495" s="6">
        <v>45017</v>
      </c>
      <c r="G1495" s="37"/>
      <c r="H1495" s="6">
        <v>581</v>
      </c>
      <c r="I1495" s="37"/>
    </row>
    <row r="1496" spans="2:9" ht="12.75">
      <c r="B1496" s="13" t="s">
        <v>1028</v>
      </c>
      <c r="C1496" s="182" t="s">
        <v>996</v>
      </c>
      <c r="D1496" s="182"/>
      <c r="E1496" s="182"/>
      <c r="F1496" s="6">
        <v>8600</v>
      </c>
      <c r="G1496" s="37"/>
      <c r="H1496" s="6">
        <v>47</v>
      </c>
      <c r="I1496" s="37"/>
    </row>
    <row r="1497" spans="2:9" ht="12.75">
      <c r="B1497" s="13" t="s">
        <v>1029</v>
      </c>
      <c r="C1497" s="182"/>
      <c r="D1497" s="182"/>
      <c r="E1497" s="182"/>
      <c r="F1497" s="6">
        <v>1352</v>
      </c>
      <c r="G1497" s="37"/>
      <c r="H1497" s="6">
        <v>4</v>
      </c>
      <c r="I1497" s="37"/>
    </row>
    <row r="1498" spans="2:9" ht="12.75">
      <c r="B1498" s="13" t="s">
        <v>1030</v>
      </c>
      <c r="C1498" s="182"/>
      <c r="D1498" s="182"/>
      <c r="E1498" s="182"/>
      <c r="F1498" s="6">
        <v>160</v>
      </c>
      <c r="G1498" s="37"/>
      <c r="H1498" s="6">
        <v>0</v>
      </c>
      <c r="I1498" s="37"/>
    </row>
    <row r="1499" spans="2:9" ht="12.75">
      <c r="B1499" s="13" t="s">
        <v>1031</v>
      </c>
      <c r="C1499" s="182"/>
      <c r="D1499" s="182"/>
      <c r="E1499" s="182"/>
      <c r="F1499" s="6">
        <v>1301</v>
      </c>
      <c r="G1499" s="37"/>
      <c r="H1499" s="6">
        <v>5</v>
      </c>
      <c r="I1499" s="37"/>
    </row>
    <row r="1500" spans="2:9" ht="12.75">
      <c r="B1500" s="13" t="s">
        <v>820</v>
      </c>
      <c r="C1500" s="182"/>
      <c r="D1500" s="182"/>
      <c r="E1500" s="182"/>
      <c r="F1500" s="6">
        <v>100</v>
      </c>
      <c r="G1500" s="37"/>
      <c r="H1500" s="6">
        <v>0</v>
      </c>
      <c r="I1500" s="37"/>
    </row>
    <row r="1501" spans="2:9" ht="12.75">
      <c r="B1501" s="13" t="s">
        <v>1032</v>
      </c>
      <c r="C1501" s="182"/>
      <c r="D1501" s="182"/>
      <c r="E1501" s="182"/>
      <c r="F1501" s="6">
        <v>4144</v>
      </c>
      <c r="G1501" s="37"/>
      <c r="H1501" s="6">
        <v>38</v>
      </c>
      <c r="I1501" s="37"/>
    </row>
    <row r="1502" spans="1:12" ht="12.75">
      <c r="A1502" s="8">
        <v>204</v>
      </c>
      <c r="C1502" t="s">
        <v>1766</v>
      </c>
      <c r="F1502" s="6">
        <v>25660</v>
      </c>
      <c r="G1502" s="37"/>
      <c r="H1502" s="76">
        <f>J1502/40</f>
        <v>85.725</v>
      </c>
      <c r="I1502" s="37"/>
      <c r="J1502" s="109">
        <v>3429</v>
      </c>
      <c r="K1502" s="110" t="s">
        <v>1690</v>
      </c>
      <c r="L1502" s="111" t="s">
        <v>1691</v>
      </c>
    </row>
    <row r="1503" spans="3:9" ht="12.75">
      <c r="C1503" s="1" t="s">
        <v>997</v>
      </c>
      <c r="F1503" s="6"/>
      <c r="G1503" s="38">
        <f>SUM(F1463:F1502)</f>
        <v>14309436</v>
      </c>
      <c r="H1503" s="70"/>
      <c r="I1503" s="38">
        <f>SUM(H1463:H1502)</f>
        <v>244831.725</v>
      </c>
    </row>
    <row r="1504" spans="1:9" ht="12.75">
      <c r="A1504" s="8">
        <v>205</v>
      </c>
      <c r="C1504" t="s">
        <v>998</v>
      </c>
      <c r="F1504" s="6"/>
      <c r="G1504" s="37"/>
      <c r="H1504" s="6"/>
      <c r="I1504" s="37"/>
    </row>
    <row r="1505" spans="2:9" ht="12.75">
      <c r="B1505" s="13" t="s">
        <v>2014</v>
      </c>
      <c r="D1505" t="s">
        <v>999</v>
      </c>
      <c r="F1505" s="6">
        <v>10818</v>
      </c>
      <c r="G1505" s="37"/>
      <c r="H1505" s="6">
        <v>14</v>
      </c>
      <c r="I1505" s="37"/>
    </row>
    <row r="1506" spans="2:9" ht="12.75">
      <c r="B1506" s="13" t="s">
        <v>2015</v>
      </c>
      <c r="D1506" t="s">
        <v>1000</v>
      </c>
      <c r="F1506" s="6">
        <v>288842</v>
      </c>
      <c r="G1506" s="37"/>
      <c r="H1506" s="6">
        <v>381</v>
      </c>
      <c r="I1506" s="37"/>
    </row>
    <row r="1507" spans="2:9" ht="12.75">
      <c r="B1507" s="13" t="s">
        <v>1665</v>
      </c>
      <c r="D1507" t="s">
        <v>1001</v>
      </c>
      <c r="F1507" s="6">
        <v>815</v>
      </c>
      <c r="G1507" s="37"/>
      <c r="H1507" s="6">
        <v>1</v>
      </c>
      <c r="I1507" s="37"/>
    </row>
    <row r="1508" spans="2:9" ht="12.75">
      <c r="B1508" s="13" t="s">
        <v>1666</v>
      </c>
      <c r="D1508" t="s">
        <v>1002</v>
      </c>
      <c r="F1508" s="6">
        <v>25051</v>
      </c>
      <c r="G1508" s="37"/>
      <c r="H1508" s="6">
        <v>70</v>
      </c>
      <c r="I1508" s="37"/>
    </row>
    <row r="1509" spans="2:9" ht="12.75">
      <c r="B1509" s="13" t="s">
        <v>1459</v>
      </c>
      <c r="C1509" t="s">
        <v>1003</v>
      </c>
      <c r="F1509" s="6">
        <v>3097374</v>
      </c>
      <c r="G1509" s="37"/>
      <c r="H1509" s="6">
        <v>31691</v>
      </c>
      <c r="I1509" s="37"/>
    </row>
    <row r="1510" spans="2:9" ht="12.75">
      <c r="B1510" s="13" t="s">
        <v>1460</v>
      </c>
      <c r="D1510" t="s">
        <v>1004</v>
      </c>
      <c r="F1510" s="6">
        <v>70869</v>
      </c>
      <c r="G1510" s="37"/>
      <c r="H1510" s="6">
        <v>811</v>
      </c>
      <c r="I1510" s="37"/>
    </row>
    <row r="1511" spans="2:9" ht="12.75">
      <c r="B1511" s="13" t="s">
        <v>1461</v>
      </c>
      <c r="C1511" t="s">
        <v>1005</v>
      </c>
      <c r="F1511" s="6">
        <v>6098</v>
      </c>
      <c r="G1511" s="37"/>
      <c r="H1511" s="6">
        <v>77</v>
      </c>
      <c r="I1511" s="37"/>
    </row>
    <row r="1512" spans="2:9" ht="12.75">
      <c r="B1512" s="13" t="s">
        <v>1539</v>
      </c>
      <c r="C1512" t="s">
        <v>1284</v>
      </c>
      <c r="F1512" s="6">
        <v>1401943</v>
      </c>
      <c r="G1512" s="37"/>
      <c r="H1512" s="6">
        <v>13483</v>
      </c>
      <c r="I1512" s="37"/>
    </row>
    <row r="1513" spans="2:9" ht="12.75">
      <c r="B1513" s="13" t="s">
        <v>1286</v>
      </c>
      <c r="C1513" t="s">
        <v>1285</v>
      </c>
      <c r="F1513" s="6">
        <v>24959</v>
      </c>
      <c r="G1513" s="37"/>
      <c r="H1513" s="6">
        <v>276</v>
      </c>
      <c r="I1513" s="37"/>
    </row>
    <row r="1514" spans="3:9" ht="12.75">
      <c r="C1514" t="s">
        <v>1287</v>
      </c>
      <c r="F1514" s="6"/>
      <c r="G1514" s="37"/>
      <c r="H1514" s="6"/>
      <c r="I1514" s="37"/>
    </row>
    <row r="1515" spans="2:9" ht="12.75">
      <c r="B1515" s="13" t="s">
        <v>430</v>
      </c>
      <c r="D1515" t="s">
        <v>1288</v>
      </c>
      <c r="F1515" s="6">
        <v>1894149</v>
      </c>
      <c r="G1515" s="37"/>
      <c r="H1515" s="6">
        <v>6466</v>
      </c>
      <c r="I1515" s="37"/>
    </row>
    <row r="1516" spans="2:9" ht="12.75">
      <c r="B1516" s="13" t="s">
        <v>431</v>
      </c>
      <c r="D1516" t="s">
        <v>1865</v>
      </c>
      <c r="F1516" s="6">
        <v>784217</v>
      </c>
      <c r="G1516" s="37"/>
      <c r="H1516" s="6">
        <v>7301</v>
      </c>
      <c r="I1516" s="37"/>
    </row>
    <row r="1517" spans="2:9" ht="12.75">
      <c r="B1517" s="13" t="s">
        <v>1289</v>
      </c>
      <c r="C1517" s="182" t="s">
        <v>1292</v>
      </c>
      <c r="D1517" s="182"/>
      <c r="E1517" s="182"/>
      <c r="F1517" s="6">
        <v>175775</v>
      </c>
      <c r="G1517" s="37"/>
      <c r="H1517" s="6">
        <v>1438</v>
      </c>
      <c r="I1517" s="37"/>
    </row>
    <row r="1518" spans="1:16" ht="12.75">
      <c r="A1518" s="53"/>
      <c r="B1518" s="61" t="s">
        <v>895</v>
      </c>
      <c r="C1518" s="182"/>
      <c r="D1518" s="182"/>
      <c r="E1518" s="182"/>
      <c r="F1518" s="67"/>
      <c r="G1518" s="40"/>
      <c r="H1518" s="67"/>
      <c r="I1518" s="37"/>
      <c r="J1518" s="142"/>
      <c r="K1518"/>
      <c r="L1518" s="4"/>
      <c r="M1518"/>
      <c r="N1518"/>
      <c r="O1518"/>
      <c r="P1518"/>
    </row>
    <row r="1519" spans="2:9" ht="12.75">
      <c r="B1519" s="13" t="s">
        <v>1290</v>
      </c>
      <c r="C1519" s="182"/>
      <c r="D1519" s="182"/>
      <c r="E1519" s="182"/>
      <c r="F1519" s="6">
        <v>436925</v>
      </c>
      <c r="G1519" s="37"/>
      <c r="H1519" s="6">
        <v>3133</v>
      </c>
      <c r="I1519" s="37"/>
    </row>
    <row r="1520" spans="1:9" ht="12.75">
      <c r="A1520" s="139"/>
      <c r="B1520" s="61" t="s">
        <v>1323</v>
      </c>
      <c r="C1520" s="182"/>
      <c r="D1520" s="182"/>
      <c r="E1520" s="182"/>
      <c r="F1520" s="67"/>
      <c r="G1520" s="40"/>
      <c r="H1520" s="67"/>
      <c r="I1520" s="37"/>
    </row>
    <row r="1521" spans="2:9" ht="12.75">
      <c r="B1521" s="13" t="s">
        <v>1291</v>
      </c>
      <c r="C1521" s="182"/>
      <c r="D1521" s="182"/>
      <c r="E1521" s="182"/>
      <c r="F1521" s="6">
        <v>5838</v>
      </c>
      <c r="G1521" s="37"/>
      <c r="H1521" s="6">
        <v>42</v>
      </c>
      <c r="I1521" s="37"/>
    </row>
    <row r="1522" spans="1:9" ht="12.75">
      <c r="A1522" s="55"/>
      <c r="B1522" s="60" t="s">
        <v>1160</v>
      </c>
      <c r="C1522" s="181" t="s">
        <v>1161</v>
      </c>
      <c r="D1522" s="181"/>
      <c r="E1522" s="181"/>
      <c r="F1522" s="68"/>
      <c r="G1522" s="52"/>
      <c r="H1522" s="68"/>
      <c r="I1522" s="37"/>
    </row>
    <row r="1523" spans="1:9" ht="12.75">
      <c r="A1523" s="55"/>
      <c r="B1523" s="60" t="s">
        <v>1162</v>
      </c>
      <c r="C1523" s="181"/>
      <c r="D1523" s="181"/>
      <c r="E1523" s="181"/>
      <c r="F1523" s="68"/>
      <c r="G1523" s="52"/>
      <c r="H1523" s="68"/>
      <c r="I1523" s="37"/>
    </row>
    <row r="1524" spans="1:9" ht="12.75">
      <c r="A1524" s="55"/>
      <c r="B1524" s="60" t="s">
        <v>1163</v>
      </c>
      <c r="C1524" s="181"/>
      <c r="D1524" s="181"/>
      <c r="E1524" s="181"/>
      <c r="F1524" s="68"/>
      <c r="G1524" s="52"/>
      <c r="H1524" s="68"/>
      <c r="I1524" s="37"/>
    </row>
    <row r="1525" spans="1:9" ht="12.75">
      <c r="A1525" s="55"/>
      <c r="B1525" s="60" t="s">
        <v>1164</v>
      </c>
      <c r="C1525" s="181" t="s">
        <v>1165</v>
      </c>
      <c r="D1525" s="181"/>
      <c r="E1525" s="181"/>
      <c r="F1525" s="68"/>
      <c r="G1525" s="52"/>
      <c r="H1525" s="68"/>
      <c r="I1525" s="37"/>
    </row>
    <row r="1526" spans="1:9" ht="12.75">
      <c r="A1526" s="55"/>
      <c r="B1526" s="60" t="s">
        <v>1166</v>
      </c>
      <c r="C1526" s="181"/>
      <c r="D1526" s="181"/>
      <c r="E1526" s="181"/>
      <c r="F1526" s="68"/>
      <c r="G1526" s="52"/>
      <c r="H1526" s="68"/>
      <c r="I1526" s="37"/>
    </row>
    <row r="1527" spans="3:9" ht="12.75">
      <c r="C1527" s="1" t="s">
        <v>1293</v>
      </c>
      <c r="F1527" s="6"/>
      <c r="G1527" s="37">
        <f>SUM(F1504:F1521)</f>
        <v>8223673</v>
      </c>
      <c r="H1527" s="6"/>
      <c r="I1527" s="37">
        <f>SUM(H1504:H1521)</f>
        <v>65184</v>
      </c>
    </row>
    <row r="1528" spans="1:9" ht="12.75">
      <c r="A1528" s="8">
        <v>206</v>
      </c>
      <c r="B1528" s="13">
        <v>1</v>
      </c>
      <c r="C1528" t="s">
        <v>1294</v>
      </c>
      <c r="F1528" s="6">
        <v>17926</v>
      </c>
      <c r="G1528" s="37"/>
      <c r="H1528" s="6">
        <v>81</v>
      </c>
      <c r="I1528" s="37"/>
    </row>
    <row r="1529" spans="2:9" ht="12.75">
      <c r="B1529" s="13" t="s">
        <v>750</v>
      </c>
      <c r="D1529" t="s">
        <v>821</v>
      </c>
      <c r="F1529" s="6">
        <v>0</v>
      </c>
      <c r="G1529" s="37"/>
      <c r="H1529" s="6">
        <v>0</v>
      </c>
      <c r="I1529" s="37"/>
    </row>
    <row r="1530" spans="2:9" ht="12.75">
      <c r="B1530" s="13" t="s">
        <v>749</v>
      </c>
      <c r="D1530" t="s">
        <v>1295</v>
      </c>
      <c r="F1530" s="6">
        <v>3059</v>
      </c>
      <c r="G1530" s="37"/>
      <c r="H1530" s="6">
        <v>14</v>
      </c>
      <c r="I1530" s="37"/>
    </row>
    <row r="1531" spans="2:9" ht="12.75">
      <c r="B1531" s="13" t="s">
        <v>751</v>
      </c>
      <c r="D1531" t="s">
        <v>1296</v>
      </c>
      <c r="F1531" s="6">
        <v>1287</v>
      </c>
      <c r="G1531" s="37"/>
      <c r="H1531" s="6">
        <v>3</v>
      </c>
      <c r="I1531" s="37"/>
    </row>
    <row r="1532" spans="2:9" ht="12.75">
      <c r="B1532" s="13">
        <v>2</v>
      </c>
      <c r="C1532" t="s">
        <v>1297</v>
      </c>
      <c r="F1532" s="6">
        <v>322180</v>
      </c>
      <c r="G1532" s="37"/>
      <c r="H1532" s="6">
        <v>678</v>
      </c>
      <c r="I1532" s="37"/>
    </row>
    <row r="1533" spans="2:9" ht="12.75">
      <c r="B1533" s="13" t="s">
        <v>750</v>
      </c>
      <c r="D1533" t="s">
        <v>1298</v>
      </c>
      <c r="F1533" s="6">
        <v>4707</v>
      </c>
      <c r="G1533" s="37"/>
      <c r="H1533" s="6">
        <v>7</v>
      </c>
      <c r="I1533" s="37"/>
    </row>
    <row r="1534" spans="2:9" ht="12.75">
      <c r="B1534" s="13" t="s">
        <v>749</v>
      </c>
      <c r="D1534" t="s">
        <v>1295</v>
      </c>
      <c r="F1534" s="6">
        <v>3996</v>
      </c>
      <c r="G1534" s="37"/>
      <c r="H1534" s="6">
        <v>6</v>
      </c>
      <c r="I1534" s="37"/>
    </row>
    <row r="1535" spans="2:9" ht="12.75">
      <c r="B1535" s="13" t="s">
        <v>751</v>
      </c>
      <c r="D1535" t="s">
        <v>1296</v>
      </c>
      <c r="F1535" s="6">
        <v>79174</v>
      </c>
      <c r="G1535" s="37"/>
      <c r="H1535" s="6">
        <v>112</v>
      </c>
      <c r="I1535" s="37"/>
    </row>
    <row r="1536" spans="1:9" ht="12.75">
      <c r="A1536" s="8">
        <v>207</v>
      </c>
      <c r="B1536" s="13">
        <v>1</v>
      </c>
      <c r="C1536" t="s">
        <v>1299</v>
      </c>
      <c r="F1536" s="6">
        <v>352266</v>
      </c>
      <c r="G1536" s="37"/>
      <c r="H1536" s="6">
        <v>337</v>
      </c>
      <c r="I1536" s="37"/>
    </row>
    <row r="1537" spans="1:9" ht="12.75">
      <c r="A1537" s="55"/>
      <c r="B1537" s="60" t="s">
        <v>749</v>
      </c>
      <c r="C1537" s="51"/>
      <c r="D1537" s="51" t="s">
        <v>2036</v>
      </c>
      <c r="E1537" s="51"/>
      <c r="F1537" s="68"/>
      <c r="G1537" s="52"/>
      <c r="H1537" s="68"/>
      <c r="I1537" s="37"/>
    </row>
    <row r="1538" spans="2:9" ht="12.75">
      <c r="B1538" s="13" t="s">
        <v>751</v>
      </c>
      <c r="D1538" t="s">
        <v>737</v>
      </c>
      <c r="F1538" s="6">
        <v>169841</v>
      </c>
      <c r="G1538" s="37"/>
      <c r="H1538" s="6">
        <v>140</v>
      </c>
      <c r="I1538" s="37"/>
    </row>
    <row r="1539" spans="2:9" ht="12.75">
      <c r="B1539" s="13">
        <v>2</v>
      </c>
      <c r="C1539" t="s">
        <v>1767</v>
      </c>
      <c r="F1539" s="6">
        <v>2050521</v>
      </c>
      <c r="G1539" s="37"/>
      <c r="H1539" s="6">
        <v>4456</v>
      </c>
      <c r="I1539" s="37"/>
    </row>
    <row r="1540" spans="1:9" ht="12.75">
      <c r="A1540" s="55"/>
      <c r="B1540" s="60" t="s">
        <v>749</v>
      </c>
      <c r="C1540" s="51"/>
      <c r="D1540" s="51" t="s">
        <v>2036</v>
      </c>
      <c r="E1540" s="51"/>
      <c r="F1540" s="68"/>
      <c r="G1540" s="52"/>
      <c r="H1540" s="68"/>
      <c r="I1540" s="37"/>
    </row>
    <row r="1541" spans="2:9" ht="12.75">
      <c r="B1541" s="13" t="s">
        <v>751</v>
      </c>
      <c r="D1541" t="s">
        <v>737</v>
      </c>
      <c r="F1541" s="6">
        <v>51004</v>
      </c>
      <c r="G1541" s="37"/>
      <c r="H1541" s="6">
        <v>74</v>
      </c>
      <c r="I1541" s="37"/>
    </row>
    <row r="1542" spans="1:9" ht="12.75">
      <c r="A1542" s="8">
        <v>208</v>
      </c>
      <c r="C1542" t="s">
        <v>1300</v>
      </c>
      <c r="F1542" s="6"/>
      <c r="G1542" s="37"/>
      <c r="H1542" s="6"/>
      <c r="I1542" s="37"/>
    </row>
    <row r="1543" spans="2:9" ht="12.75">
      <c r="B1543" s="13" t="s">
        <v>2014</v>
      </c>
      <c r="D1543" t="s">
        <v>1301</v>
      </c>
      <c r="F1543" s="6">
        <v>302007</v>
      </c>
      <c r="G1543" s="37"/>
      <c r="H1543" s="6">
        <v>173</v>
      </c>
      <c r="I1543" s="37"/>
    </row>
    <row r="1544" spans="2:9" ht="12.75">
      <c r="B1544" s="13" t="s">
        <v>2015</v>
      </c>
      <c r="D1544" t="s">
        <v>1302</v>
      </c>
      <c r="F1544" s="6">
        <v>165771</v>
      </c>
      <c r="G1544" s="37"/>
      <c r="H1544" s="6">
        <v>112</v>
      </c>
      <c r="I1544" s="37"/>
    </row>
    <row r="1545" spans="2:9" ht="12.75">
      <c r="B1545" s="13" t="s">
        <v>1567</v>
      </c>
      <c r="D1545" t="s">
        <v>1303</v>
      </c>
      <c r="F1545" s="6">
        <v>911255</v>
      </c>
      <c r="G1545" s="37"/>
      <c r="H1545" s="6">
        <v>895</v>
      </c>
      <c r="I1545" s="37"/>
    </row>
    <row r="1546" spans="2:9" ht="12.75">
      <c r="B1546" s="13" t="s">
        <v>2039</v>
      </c>
      <c r="E1546" t="s">
        <v>1304</v>
      </c>
      <c r="F1546" s="6">
        <v>1297261</v>
      </c>
      <c r="G1546" s="37"/>
      <c r="H1546" s="6">
        <v>1856</v>
      </c>
      <c r="I1546" s="37"/>
    </row>
    <row r="1547" spans="3:9" ht="12.75">
      <c r="C1547" t="s">
        <v>1305</v>
      </c>
      <c r="F1547" s="6"/>
      <c r="G1547" s="37"/>
      <c r="H1547" s="6"/>
      <c r="I1547" s="37"/>
    </row>
    <row r="1548" spans="2:9" ht="12.75">
      <c r="B1548" s="13" t="s">
        <v>430</v>
      </c>
      <c r="D1548" t="s">
        <v>1306</v>
      </c>
      <c r="F1548" s="6">
        <v>661</v>
      </c>
      <c r="G1548" s="37"/>
      <c r="H1548" s="6">
        <v>1</v>
      </c>
      <c r="I1548" s="37"/>
    </row>
    <row r="1549" spans="2:9" ht="12.75">
      <c r="B1549" s="13" t="s">
        <v>431</v>
      </c>
      <c r="D1549" t="s">
        <v>1768</v>
      </c>
      <c r="F1549" s="6">
        <v>637</v>
      </c>
      <c r="G1549" s="37"/>
      <c r="H1549" s="6">
        <v>10</v>
      </c>
      <c r="I1549" s="37"/>
    </row>
    <row r="1550" spans="3:9" ht="12.75">
      <c r="C1550" t="s">
        <v>1300</v>
      </c>
      <c r="F1550" s="6"/>
      <c r="G1550" s="37"/>
      <c r="H1550" s="6"/>
      <c r="I1550" s="37"/>
    </row>
    <row r="1551" spans="2:9" ht="12.75">
      <c r="B1551" s="13" t="s">
        <v>749</v>
      </c>
      <c r="D1551" t="s">
        <v>1307</v>
      </c>
      <c r="F1551" s="6">
        <v>101928</v>
      </c>
      <c r="G1551" s="37"/>
      <c r="H1551" s="6">
        <v>83</v>
      </c>
      <c r="I1551" s="37"/>
    </row>
    <row r="1552" spans="2:9" ht="12.75">
      <c r="B1552" s="13" t="s">
        <v>751</v>
      </c>
      <c r="D1552" t="s">
        <v>755</v>
      </c>
      <c r="F1552" s="6">
        <v>249003</v>
      </c>
      <c r="G1552" s="37"/>
      <c r="H1552" s="6">
        <v>180</v>
      </c>
      <c r="I1552" s="37"/>
    </row>
    <row r="1553" spans="3:9" ht="12.75">
      <c r="C1553" s="12" t="s">
        <v>1308</v>
      </c>
      <c r="F1553" s="6"/>
      <c r="G1553" s="128">
        <f>SUM(F1281:F1552)</f>
        <v>313031962</v>
      </c>
      <c r="H1553" s="124"/>
      <c r="I1553" s="129">
        <f>SUM(H1281:H1552)</f>
        <v>19993328.725</v>
      </c>
    </row>
    <row r="1554" spans="2:9" ht="12.75">
      <c r="B1554" s="12" t="s">
        <v>1309</v>
      </c>
      <c r="F1554" s="6"/>
      <c r="G1554" s="37"/>
      <c r="H1554" s="6"/>
      <c r="I1554" s="37"/>
    </row>
    <row r="1555" spans="1:9" ht="12.75">
      <c r="A1555" s="8">
        <v>209</v>
      </c>
      <c r="B1555" s="13">
        <v>1</v>
      </c>
      <c r="C1555" t="s">
        <v>1310</v>
      </c>
      <c r="F1555" s="6">
        <v>149006</v>
      </c>
      <c r="G1555" s="37"/>
      <c r="H1555" s="6">
        <v>1574</v>
      </c>
      <c r="I1555" s="37"/>
    </row>
    <row r="1556" spans="2:9" ht="12.75">
      <c r="B1556" s="13">
        <v>2</v>
      </c>
      <c r="C1556" t="s">
        <v>1324</v>
      </c>
      <c r="F1556" s="6">
        <v>87848</v>
      </c>
      <c r="G1556" s="37"/>
      <c r="H1556" s="6">
        <v>244</v>
      </c>
      <c r="I1556" s="37"/>
    </row>
    <row r="1557" spans="3:9" ht="12.75">
      <c r="C1557" t="s">
        <v>1325</v>
      </c>
      <c r="F1557" s="6"/>
      <c r="G1557" s="37"/>
      <c r="H1557" s="6"/>
      <c r="I1557" s="37"/>
    </row>
    <row r="1558" spans="2:9" ht="12.75">
      <c r="B1558" s="13" t="s">
        <v>332</v>
      </c>
      <c r="D1558" t="s">
        <v>1326</v>
      </c>
      <c r="F1558" s="6">
        <v>362057</v>
      </c>
      <c r="G1558" s="37"/>
      <c r="H1558" s="6">
        <v>13275</v>
      </c>
      <c r="I1558" s="37"/>
    </row>
    <row r="1559" spans="2:9" ht="12.75">
      <c r="B1559" s="13" t="s">
        <v>334</v>
      </c>
      <c r="D1559" t="s">
        <v>1327</v>
      </c>
      <c r="F1559" s="6">
        <v>201844</v>
      </c>
      <c r="G1559" s="37"/>
      <c r="H1559" s="6">
        <v>1059</v>
      </c>
      <c r="I1559" s="37"/>
    </row>
    <row r="1560" spans="2:9" ht="12.75">
      <c r="B1560" s="13" t="s">
        <v>829</v>
      </c>
      <c r="C1560" t="s">
        <v>1328</v>
      </c>
      <c r="F1560" s="6">
        <v>94736</v>
      </c>
      <c r="G1560" s="37"/>
      <c r="H1560" s="6">
        <v>250</v>
      </c>
      <c r="I1560" s="37"/>
    </row>
    <row r="1561" spans="2:9" ht="12.75">
      <c r="B1561" s="13" t="s">
        <v>830</v>
      </c>
      <c r="D1561" t="s">
        <v>1329</v>
      </c>
      <c r="F1561" s="6">
        <v>661486</v>
      </c>
      <c r="G1561" s="37"/>
      <c r="H1561" s="6">
        <v>1168</v>
      </c>
      <c r="I1561" s="37"/>
    </row>
    <row r="1562" spans="2:9" ht="12.75">
      <c r="B1562" s="13">
        <v>5</v>
      </c>
      <c r="D1562" t="s">
        <v>1769</v>
      </c>
      <c r="F1562" s="6">
        <v>14717</v>
      </c>
      <c r="G1562" s="37"/>
      <c r="H1562" s="6">
        <v>13</v>
      </c>
      <c r="I1562" s="37"/>
    </row>
    <row r="1563" spans="2:9" ht="12.75">
      <c r="B1563" s="13">
        <v>6</v>
      </c>
      <c r="C1563" t="s">
        <v>1330</v>
      </c>
      <c r="F1563" s="6">
        <v>628500</v>
      </c>
      <c r="G1563" s="37"/>
      <c r="H1563" s="6">
        <v>511</v>
      </c>
      <c r="I1563" s="37"/>
    </row>
    <row r="1564" spans="2:9" ht="12.75">
      <c r="B1564" s="13">
        <v>7</v>
      </c>
      <c r="C1564" t="s">
        <v>1331</v>
      </c>
      <c r="F1564" s="6">
        <v>98260</v>
      </c>
      <c r="G1564" s="37"/>
      <c r="H1564" s="6">
        <v>51</v>
      </c>
      <c r="I1564" s="37"/>
    </row>
    <row r="1565" spans="2:9" ht="12.75">
      <c r="B1565" s="13" t="s">
        <v>1332</v>
      </c>
      <c r="C1565" s="182" t="s">
        <v>1338</v>
      </c>
      <c r="D1565" s="182"/>
      <c r="E1565" s="182"/>
      <c r="F1565" s="6">
        <v>3082</v>
      </c>
      <c r="G1565" s="37"/>
      <c r="H1565" s="6">
        <v>5</v>
      </c>
      <c r="I1565" s="37"/>
    </row>
    <row r="1566" spans="2:9" ht="12.75">
      <c r="B1566" s="13" t="s">
        <v>1333</v>
      </c>
      <c r="C1566" s="182"/>
      <c r="D1566" s="182"/>
      <c r="E1566" s="182"/>
      <c r="F1566" s="6">
        <v>1855</v>
      </c>
      <c r="G1566" s="37"/>
      <c r="H1566" s="6">
        <v>9</v>
      </c>
      <c r="I1566" s="37"/>
    </row>
    <row r="1567" spans="2:9" ht="12.75">
      <c r="B1567" s="13" t="s">
        <v>1334</v>
      </c>
      <c r="C1567" s="182"/>
      <c r="D1567" s="182"/>
      <c r="E1567" s="182"/>
      <c r="F1567" s="6">
        <v>3896</v>
      </c>
      <c r="G1567" s="37"/>
      <c r="H1567" s="6">
        <v>14</v>
      </c>
      <c r="I1567" s="37"/>
    </row>
    <row r="1568" spans="2:9" ht="12.75">
      <c r="B1568" s="13" t="s">
        <v>1335</v>
      </c>
      <c r="C1568" s="182"/>
      <c r="D1568" s="182"/>
      <c r="E1568" s="182"/>
      <c r="F1568" s="6">
        <v>31541</v>
      </c>
      <c r="G1568" s="37"/>
      <c r="H1568" s="6">
        <v>1381</v>
      </c>
      <c r="I1568" s="37"/>
    </row>
    <row r="1569" spans="2:9" ht="12.75">
      <c r="B1569" s="13" t="s">
        <v>1336</v>
      </c>
      <c r="C1569" s="182"/>
      <c r="D1569" s="182"/>
      <c r="E1569" s="182"/>
      <c r="F1569" s="6">
        <v>99118</v>
      </c>
      <c r="G1569" s="37"/>
      <c r="H1569" s="6">
        <v>350</v>
      </c>
      <c r="I1569" s="37"/>
    </row>
    <row r="1570" spans="2:9" ht="12.75">
      <c r="B1570" s="13" t="s">
        <v>1337</v>
      </c>
      <c r="C1570" s="182"/>
      <c r="D1570" s="182"/>
      <c r="E1570" s="182"/>
      <c r="F1570" s="6">
        <v>38403</v>
      </c>
      <c r="G1570" s="37"/>
      <c r="H1570" s="6">
        <v>191</v>
      </c>
      <c r="I1570" s="37"/>
    </row>
    <row r="1571" spans="3:9" ht="12.75">
      <c r="C1571" s="1" t="s">
        <v>1339</v>
      </c>
      <c r="F1571" s="6"/>
      <c r="G1571" s="37">
        <f>SUM(F1555:F1570)</f>
        <v>2476349</v>
      </c>
      <c r="H1571" s="6"/>
      <c r="I1571" s="37">
        <f>SUM(H1555:H1570)</f>
        <v>20095</v>
      </c>
    </row>
    <row r="1572" spans="1:12" ht="12.75">
      <c r="A1572" s="8">
        <v>210</v>
      </c>
      <c r="B1572" s="13">
        <v>1</v>
      </c>
      <c r="C1572" t="s">
        <v>1340</v>
      </c>
      <c r="F1572" s="6">
        <v>813192</v>
      </c>
      <c r="G1572" s="37"/>
      <c r="H1572" s="76">
        <f>J1572/80</f>
        <v>4097.15</v>
      </c>
      <c r="I1572" s="37"/>
      <c r="J1572" s="91">
        <v>327772</v>
      </c>
      <c r="K1572" s="32" t="s">
        <v>609</v>
      </c>
      <c r="L1572" s="92" t="s">
        <v>1701</v>
      </c>
    </row>
    <row r="1573" spans="2:12" ht="12.75">
      <c r="B1573" s="13">
        <v>2</v>
      </c>
      <c r="C1573" s="33" t="s">
        <v>1770</v>
      </c>
      <c r="F1573" s="6">
        <v>7425</v>
      </c>
      <c r="G1573" s="37"/>
      <c r="H1573" s="76">
        <f>J1573/80</f>
        <v>35.4</v>
      </c>
      <c r="I1573" s="37"/>
      <c r="J1573" s="91">
        <v>2832</v>
      </c>
      <c r="K1573" s="32" t="s">
        <v>609</v>
      </c>
      <c r="L1573" s="92" t="s">
        <v>1701</v>
      </c>
    </row>
    <row r="1574" spans="2:9" ht="12.75">
      <c r="B1574" s="13">
        <v>3</v>
      </c>
      <c r="C1574" t="s">
        <v>1341</v>
      </c>
      <c r="F1574" s="6">
        <v>2347</v>
      </c>
      <c r="G1574" s="37"/>
      <c r="H1574" s="6">
        <v>17</v>
      </c>
      <c r="I1574" s="37"/>
    </row>
    <row r="1575" spans="2:9" ht="12.75">
      <c r="B1575" s="13">
        <v>4</v>
      </c>
      <c r="C1575" s="34" t="s">
        <v>2198</v>
      </c>
      <c r="F1575" s="6">
        <v>354704</v>
      </c>
      <c r="G1575" s="37"/>
      <c r="H1575" s="6">
        <v>823</v>
      </c>
      <c r="I1575" s="37"/>
    </row>
    <row r="1576" spans="2:12" ht="12.75">
      <c r="B1576" s="13">
        <v>5</v>
      </c>
      <c r="C1576" t="s">
        <v>1342</v>
      </c>
      <c r="F1576" s="6">
        <v>28867</v>
      </c>
      <c r="G1576" s="37"/>
      <c r="H1576" s="76">
        <f>J1576/80</f>
        <v>159.4</v>
      </c>
      <c r="I1576" s="37"/>
      <c r="J1576" s="91">
        <v>12752</v>
      </c>
      <c r="K1576" s="32" t="s">
        <v>609</v>
      </c>
      <c r="L1576" s="92" t="s">
        <v>1701</v>
      </c>
    </row>
    <row r="1577" spans="3:9" ht="12.75">
      <c r="C1577" s="1" t="s">
        <v>1343</v>
      </c>
      <c r="F1577" s="6"/>
      <c r="G1577" s="37">
        <f>SUM(F1572:F1576)</f>
        <v>1206535</v>
      </c>
      <c r="H1577" s="6"/>
      <c r="I1577" s="58">
        <f>SUM(H1572:H1576)</f>
        <v>5131.949999999999</v>
      </c>
    </row>
    <row r="1578" spans="1:12" ht="12.75">
      <c r="A1578" s="8">
        <v>211</v>
      </c>
      <c r="B1578" s="13" t="s">
        <v>1558</v>
      </c>
      <c r="C1578" t="s">
        <v>1344</v>
      </c>
      <c r="F1578" s="6">
        <v>12915</v>
      </c>
      <c r="G1578" s="37"/>
      <c r="H1578" s="76">
        <f aca="true" t="shared" si="4" ref="H1578:H1588">J1578/80</f>
        <v>15.4625</v>
      </c>
      <c r="I1578" s="37"/>
      <c r="J1578" s="91">
        <v>1237</v>
      </c>
      <c r="K1578" s="32" t="s">
        <v>609</v>
      </c>
      <c r="L1578" s="92" t="s">
        <v>1701</v>
      </c>
    </row>
    <row r="1579" spans="2:12" ht="12.75">
      <c r="B1579" s="13" t="s">
        <v>1567</v>
      </c>
      <c r="D1579" t="s">
        <v>1345</v>
      </c>
      <c r="F1579" s="6">
        <v>35353</v>
      </c>
      <c r="G1579" s="37"/>
      <c r="H1579" s="76">
        <f t="shared" si="4"/>
        <v>56.175</v>
      </c>
      <c r="I1579" s="37"/>
      <c r="J1579" s="91">
        <v>4494</v>
      </c>
      <c r="K1579" s="32" t="s">
        <v>609</v>
      </c>
      <c r="L1579" s="92" t="s">
        <v>1701</v>
      </c>
    </row>
    <row r="1580" spans="2:12" ht="12.75">
      <c r="B1580" s="13" t="s">
        <v>430</v>
      </c>
      <c r="C1580" t="s">
        <v>1346</v>
      </c>
      <c r="F1580" s="6">
        <v>716</v>
      </c>
      <c r="G1580" s="37"/>
      <c r="H1580" s="76">
        <f t="shared" si="4"/>
        <v>2.0625</v>
      </c>
      <c r="I1580" s="37"/>
      <c r="J1580" s="91">
        <v>165</v>
      </c>
      <c r="K1580" s="32" t="s">
        <v>609</v>
      </c>
      <c r="L1580" s="92" t="s">
        <v>1701</v>
      </c>
    </row>
    <row r="1581" spans="2:12" ht="12.75">
      <c r="B1581" s="13" t="s">
        <v>1090</v>
      </c>
      <c r="D1581" t="s">
        <v>1347</v>
      </c>
      <c r="F1581" s="6">
        <v>8993</v>
      </c>
      <c r="G1581" s="37"/>
      <c r="H1581" s="76">
        <f t="shared" si="4"/>
        <v>136.475</v>
      </c>
      <c r="I1581" s="37"/>
      <c r="J1581" s="91">
        <v>10918</v>
      </c>
      <c r="K1581" s="32" t="s">
        <v>609</v>
      </c>
      <c r="L1581" s="92" t="s">
        <v>1701</v>
      </c>
    </row>
    <row r="1582" spans="2:12" ht="12.75">
      <c r="B1582" s="13" t="s">
        <v>1091</v>
      </c>
      <c r="D1582" t="s">
        <v>1348</v>
      </c>
      <c r="F1582" s="6">
        <v>244</v>
      </c>
      <c r="G1582" s="37"/>
      <c r="H1582" s="76">
        <f t="shared" si="4"/>
        <v>0.9625</v>
      </c>
      <c r="I1582" s="37"/>
      <c r="J1582" s="91">
        <v>77</v>
      </c>
      <c r="K1582" s="32" t="s">
        <v>609</v>
      </c>
      <c r="L1582" s="92" t="s">
        <v>1701</v>
      </c>
    </row>
    <row r="1583" spans="2:12" ht="12.75">
      <c r="B1583" s="13" t="s">
        <v>957</v>
      </c>
      <c r="D1583" s="182" t="s">
        <v>1351</v>
      </c>
      <c r="E1583" s="182"/>
      <c r="F1583" s="6">
        <v>284</v>
      </c>
      <c r="G1583" s="37"/>
      <c r="H1583" s="76">
        <f t="shared" si="4"/>
        <v>0.8</v>
      </c>
      <c r="I1583" s="37"/>
      <c r="J1583" s="91">
        <v>64</v>
      </c>
      <c r="K1583" s="32" t="s">
        <v>609</v>
      </c>
      <c r="L1583" s="92" t="s">
        <v>1701</v>
      </c>
    </row>
    <row r="1584" spans="2:12" ht="12.75">
      <c r="B1584" s="13" t="s">
        <v>1349</v>
      </c>
      <c r="D1584" s="182"/>
      <c r="E1584" s="182"/>
      <c r="F1584" s="6">
        <v>44</v>
      </c>
      <c r="G1584" s="37"/>
      <c r="H1584" s="76">
        <f t="shared" si="4"/>
        <v>0.1125</v>
      </c>
      <c r="I1584" s="37"/>
      <c r="J1584" s="91">
        <v>9</v>
      </c>
      <c r="K1584" s="32" t="s">
        <v>609</v>
      </c>
      <c r="L1584" s="92" t="s">
        <v>1701</v>
      </c>
    </row>
    <row r="1585" spans="2:12" ht="12.75">
      <c r="B1585" s="13" t="s">
        <v>1350</v>
      </c>
      <c r="D1585" s="182"/>
      <c r="E1585" s="182"/>
      <c r="F1585" s="6">
        <v>36</v>
      </c>
      <c r="G1585" s="37"/>
      <c r="H1585" s="76">
        <f t="shared" si="4"/>
        <v>0.075</v>
      </c>
      <c r="I1585" s="37"/>
      <c r="J1585" s="91">
        <v>6</v>
      </c>
      <c r="K1585" s="32" t="s">
        <v>609</v>
      </c>
      <c r="L1585" s="92" t="s">
        <v>1701</v>
      </c>
    </row>
    <row r="1586" spans="2:12" ht="12.75">
      <c r="B1586" s="13" t="s">
        <v>34</v>
      </c>
      <c r="C1586" t="s">
        <v>1352</v>
      </c>
      <c r="F1586" s="6">
        <v>456</v>
      </c>
      <c r="G1586" s="37"/>
      <c r="H1586" s="76">
        <f t="shared" si="4"/>
        <v>10.5375</v>
      </c>
      <c r="I1586" s="37"/>
      <c r="J1586" s="91">
        <v>843</v>
      </c>
      <c r="K1586" s="32" t="s">
        <v>609</v>
      </c>
      <c r="L1586" s="92" t="s">
        <v>1701</v>
      </c>
    </row>
    <row r="1587" spans="2:12" ht="12.75">
      <c r="B1587" s="13" t="s">
        <v>35</v>
      </c>
      <c r="D1587" t="s">
        <v>1353</v>
      </c>
      <c r="F1587" s="6">
        <v>169</v>
      </c>
      <c r="G1587" s="37"/>
      <c r="H1587" s="76">
        <f t="shared" si="4"/>
        <v>1.3625</v>
      </c>
      <c r="I1587" s="37"/>
      <c r="J1587" s="91">
        <v>109</v>
      </c>
      <c r="K1587" s="32" t="s">
        <v>609</v>
      </c>
      <c r="L1587" s="92" t="s">
        <v>1701</v>
      </c>
    </row>
    <row r="1588" spans="2:12" ht="12.75" customHeight="1">
      <c r="B1588" s="13" t="s">
        <v>334</v>
      </c>
      <c r="D1588" s="17" t="s">
        <v>1354</v>
      </c>
      <c r="E1588" s="18"/>
      <c r="F1588" s="6">
        <v>60</v>
      </c>
      <c r="G1588" s="37"/>
      <c r="H1588" s="76">
        <f t="shared" si="4"/>
        <v>0.375</v>
      </c>
      <c r="I1588" s="37"/>
      <c r="J1588" s="91">
        <v>30</v>
      </c>
      <c r="K1588" s="32" t="s">
        <v>609</v>
      </c>
      <c r="L1588" s="92" t="s">
        <v>1701</v>
      </c>
    </row>
    <row r="1589" spans="3:9" ht="12.75">
      <c r="C1589" s="1" t="s">
        <v>1355</v>
      </c>
      <c r="D1589" s="18"/>
      <c r="E1589" s="18"/>
      <c r="F1589" s="6"/>
      <c r="G1589" s="37">
        <f>SUM(F1578:F1588)</f>
        <v>59270</v>
      </c>
      <c r="H1589" s="6"/>
      <c r="I1589" s="41">
        <f>SUM(J1578:J1588)</f>
        <v>17952</v>
      </c>
    </row>
    <row r="1590" spans="1:9" ht="12.75">
      <c r="A1590" s="8">
        <v>212</v>
      </c>
      <c r="B1590" s="13" t="s">
        <v>1558</v>
      </c>
      <c r="C1590" t="s">
        <v>1356</v>
      </c>
      <c r="D1590" s="18"/>
      <c r="E1590" s="18"/>
      <c r="F1590" s="6">
        <v>600370</v>
      </c>
      <c r="G1590" s="37"/>
      <c r="H1590" s="6">
        <v>5321</v>
      </c>
      <c r="I1590" s="37"/>
    </row>
    <row r="1591" spans="2:9" ht="12.75">
      <c r="B1591" s="13" t="s">
        <v>1567</v>
      </c>
      <c r="D1591" t="s">
        <v>1357</v>
      </c>
      <c r="F1591" s="6">
        <v>545922</v>
      </c>
      <c r="G1591" s="37"/>
      <c r="H1591" s="6">
        <v>5072</v>
      </c>
      <c r="I1591" s="37"/>
    </row>
    <row r="1592" spans="2:9" ht="12.75">
      <c r="B1592" s="13" t="s">
        <v>430</v>
      </c>
      <c r="D1592" t="s">
        <v>1358</v>
      </c>
      <c r="F1592" s="6">
        <v>31156</v>
      </c>
      <c r="G1592" s="37"/>
      <c r="H1592" s="6">
        <v>802</v>
      </c>
      <c r="I1592" s="37"/>
    </row>
    <row r="1593" spans="2:9" ht="12.75">
      <c r="B1593" s="13" t="s">
        <v>431</v>
      </c>
      <c r="D1593" t="s">
        <v>1359</v>
      </c>
      <c r="F1593" s="6">
        <v>332502</v>
      </c>
      <c r="G1593" s="37"/>
      <c r="H1593" s="6">
        <v>6399</v>
      </c>
      <c r="I1593" s="37"/>
    </row>
    <row r="1594" spans="2:9" ht="12.75">
      <c r="B1594" s="13" t="s">
        <v>791</v>
      </c>
      <c r="D1594" t="s">
        <v>1139</v>
      </c>
      <c r="F1594" s="6">
        <v>514824</v>
      </c>
      <c r="G1594" s="37"/>
      <c r="H1594" s="6">
        <v>7534</v>
      </c>
      <c r="I1594" s="37"/>
    </row>
    <row r="1595" spans="3:9" ht="12.75">
      <c r="C1595" s="1" t="s">
        <v>1140</v>
      </c>
      <c r="F1595" s="6"/>
      <c r="G1595" s="37">
        <f>SUM(F1590:F1594)</f>
        <v>2024774</v>
      </c>
      <c r="H1595" s="6"/>
      <c r="I1595" s="37">
        <f>SUM(H1590:H1594)</f>
        <v>25128</v>
      </c>
    </row>
    <row r="1596" spans="1:9" ht="12.75">
      <c r="A1596" s="8">
        <v>213</v>
      </c>
      <c r="B1596" s="13">
        <v>1</v>
      </c>
      <c r="C1596" t="s">
        <v>1141</v>
      </c>
      <c r="F1596" s="6">
        <v>452607</v>
      </c>
      <c r="G1596" s="37"/>
      <c r="H1596" s="6">
        <v>320</v>
      </c>
      <c r="I1596" s="37"/>
    </row>
    <row r="1597" spans="2:9" ht="12.75">
      <c r="B1597" s="13">
        <v>2</v>
      </c>
      <c r="C1597" t="s">
        <v>1142</v>
      </c>
      <c r="F1597" s="6">
        <v>49048</v>
      </c>
      <c r="G1597" s="37"/>
      <c r="H1597" s="6">
        <v>60</v>
      </c>
      <c r="I1597" s="37"/>
    </row>
    <row r="1598" spans="2:9" ht="12.75">
      <c r="B1598" s="13">
        <v>3</v>
      </c>
      <c r="C1598" t="s">
        <v>607</v>
      </c>
      <c r="F1598" s="6">
        <v>2553</v>
      </c>
      <c r="G1598" s="37"/>
      <c r="H1598" s="6">
        <v>10</v>
      </c>
      <c r="I1598" s="37"/>
    </row>
    <row r="1599" spans="2:9" ht="12.75">
      <c r="B1599" s="13" t="s">
        <v>1568</v>
      </c>
      <c r="C1599" t="s">
        <v>1143</v>
      </c>
      <c r="F1599" s="6">
        <v>29114</v>
      </c>
      <c r="G1599" s="37"/>
      <c r="H1599" s="6">
        <v>32</v>
      </c>
      <c r="I1599" s="37"/>
    </row>
    <row r="1600" spans="1:9" ht="12.75">
      <c r="A1600" s="8">
        <v>214</v>
      </c>
      <c r="B1600" s="13">
        <v>1</v>
      </c>
      <c r="C1600" t="s">
        <v>1144</v>
      </c>
      <c r="F1600" s="6">
        <v>515907</v>
      </c>
      <c r="G1600" s="37"/>
      <c r="H1600" s="6">
        <v>16201</v>
      </c>
      <c r="I1600" s="37"/>
    </row>
    <row r="1601" spans="2:9" ht="12.75">
      <c r="B1601" s="13">
        <v>2</v>
      </c>
      <c r="C1601" t="s">
        <v>1145</v>
      </c>
      <c r="F1601" s="6">
        <v>186284</v>
      </c>
      <c r="G1601" s="37"/>
      <c r="H1601" s="6">
        <v>2012</v>
      </c>
      <c r="I1601" s="37"/>
    </row>
    <row r="1602" spans="1:9" ht="12.75">
      <c r="A1602" s="8">
        <v>215</v>
      </c>
      <c r="B1602" s="13">
        <v>1</v>
      </c>
      <c r="C1602" t="s">
        <v>1146</v>
      </c>
      <c r="F1602" s="6">
        <v>1264911</v>
      </c>
      <c r="G1602" s="37"/>
      <c r="H1602" s="6">
        <v>3799</v>
      </c>
      <c r="I1602" s="37"/>
    </row>
    <row r="1603" spans="1:9" ht="12.75">
      <c r="A1603" s="55"/>
      <c r="B1603" s="60" t="s">
        <v>1567</v>
      </c>
      <c r="C1603" s="51" t="s">
        <v>1147</v>
      </c>
      <c r="D1603" s="51"/>
      <c r="E1603" s="51"/>
      <c r="F1603" s="68"/>
      <c r="G1603" s="52"/>
      <c r="H1603" s="68"/>
      <c r="I1603" s="37"/>
    </row>
    <row r="1604" spans="1:9" ht="12.75">
      <c r="A1604" s="55"/>
      <c r="B1604" s="60" t="s">
        <v>2039</v>
      </c>
      <c r="C1604" s="51" t="s">
        <v>1167</v>
      </c>
      <c r="D1604" s="51"/>
      <c r="E1604" s="51"/>
      <c r="F1604" s="68"/>
      <c r="G1604" s="52"/>
      <c r="H1604" s="68"/>
      <c r="I1604" s="37"/>
    </row>
    <row r="1605" spans="2:9" ht="12.75">
      <c r="B1605" s="13">
        <v>2</v>
      </c>
      <c r="C1605" t="s">
        <v>1148</v>
      </c>
      <c r="F1605" s="6">
        <v>3600321</v>
      </c>
      <c r="G1605" s="37"/>
      <c r="H1605" s="6">
        <v>44260</v>
      </c>
      <c r="I1605" s="37"/>
    </row>
    <row r="1606" spans="1:9" ht="12.75">
      <c r="A1606" s="55"/>
      <c r="B1606" s="60" t="s">
        <v>431</v>
      </c>
      <c r="C1606" s="51" t="s">
        <v>1149</v>
      </c>
      <c r="D1606" s="51"/>
      <c r="E1606" s="51"/>
      <c r="F1606" s="68"/>
      <c r="G1606" s="52"/>
      <c r="H1606" s="68"/>
      <c r="I1606" s="37"/>
    </row>
    <row r="1607" spans="2:9" ht="12.75">
      <c r="B1607" s="13" t="s">
        <v>1151</v>
      </c>
      <c r="C1607" t="s">
        <v>1150</v>
      </c>
      <c r="F1607" s="6">
        <v>313064</v>
      </c>
      <c r="G1607" s="37"/>
      <c r="H1607" s="6">
        <v>4909</v>
      </c>
      <c r="I1607" s="37"/>
    </row>
    <row r="1608" spans="2:9" ht="12.75">
      <c r="B1608" s="13">
        <v>3</v>
      </c>
      <c r="C1608" t="s">
        <v>608</v>
      </c>
      <c r="F1608" s="6">
        <v>767716</v>
      </c>
      <c r="G1608" s="37"/>
      <c r="H1608" s="6">
        <v>13599</v>
      </c>
      <c r="I1608" s="37"/>
    </row>
    <row r="1609" spans="1:9" ht="12.75">
      <c r="A1609" s="55"/>
      <c r="B1609" s="60" t="s">
        <v>334</v>
      </c>
      <c r="C1609" s="51" t="s">
        <v>1152</v>
      </c>
      <c r="D1609" s="51"/>
      <c r="E1609" s="51"/>
      <c r="F1609" s="68"/>
      <c r="G1609" s="52"/>
      <c r="H1609" s="68"/>
      <c r="I1609" s="37"/>
    </row>
    <row r="1610" spans="1:9" ht="12.75">
      <c r="A1610" s="55"/>
      <c r="B1610" s="60" t="s">
        <v>1064</v>
      </c>
      <c r="C1610" s="51" t="s">
        <v>1168</v>
      </c>
      <c r="D1610" s="51"/>
      <c r="E1610" s="51"/>
      <c r="F1610" s="68"/>
      <c r="G1610" s="52"/>
      <c r="H1610" s="68"/>
      <c r="I1610" s="37"/>
    </row>
    <row r="1611" spans="1:9" ht="12.75">
      <c r="A1611" s="55"/>
      <c r="B1611" s="60"/>
      <c r="C1611" s="119" t="s">
        <v>1153</v>
      </c>
      <c r="D1611" s="51"/>
      <c r="E1611" s="51"/>
      <c r="F1611" s="68"/>
      <c r="G1611" s="52">
        <f>F1603+F1606+F1609</f>
        <v>0</v>
      </c>
      <c r="H1611" s="68"/>
      <c r="I1611" s="37"/>
    </row>
    <row r="1612" spans="1:9" ht="12.75">
      <c r="A1612" s="8">
        <v>216</v>
      </c>
      <c r="B1612" s="13" t="s">
        <v>274</v>
      </c>
      <c r="C1612" t="s">
        <v>1154</v>
      </c>
      <c r="F1612" s="6">
        <v>366710</v>
      </c>
      <c r="G1612" s="37"/>
      <c r="H1612" s="6">
        <v>6801</v>
      </c>
      <c r="I1612" s="37"/>
    </row>
    <row r="1613" spans="2:9" ht="12.75">
      <c r="B1613" s="13" t="s">
        <v>275</v>
      </c>
      <c r="C1613" t="s">
        <v>1155</v>
      </c>
      <c r="F1613" s="6">
        <v>1455352</v>
      </c>
      <c r="G1613" s="37"/>
      <c r="H1613" s="6">
        <v>23314</v>
      </c>
      <c r="I1613" s="37"/>
    </row>
    <row r="1614" spans="2:9" ht="12.75">
      <c r="B1614" s="13" t="s">
        <v>1137</v>
      </c>
      <c r="C1614" t="s">
        <v>1156</v>
      </c>
      <c r="F1614" s="6">
        <v>10988</v>
      </c>
      <c r="G1614" s="37"/>
      <c r="H1614" s="6">
        <v>2094</v>
      </c>
      <c r="I1614" s="37"/>
    </row>
    <row r="1615" spans="1:9" ht="12.75">
      <c r="A1615" s="8">
        <v>217</v>
      </c>
      <c r="C1615" t="s">
        <v>1157</v>
      </c>
      <c r="F1615" s="6">
        <v>53446</v>
      </c>
      <c r="G1615" s="37"/>
      <c r="H1615" s="6">
        <v>2058</v>
      </c>
      <c r="I1615" s="37"/>
    </row>
    <row r="1616" spans="1:9" ht="12.75">
      <c r="A1616" s="8">
        <v>218</v>
      </c>
      <c r="B1616" s="36"/>
      <c r="C1616" t="s">
        <v>1158</v>
      </c>
      <c r="F1616" s="6">
        <v>8664</v>
      </c>
      <c r="G1616" s="37"/>
      <c r="H1616" s="6">
        <v>2016</v>
      </c>
      <c r="I1616" s="37"/>
    </row>
    <row r="1617" spans="1:9" ht="12.75">
      <c r="A1617" s="55"/>
      <c r="B1617" s="61" t="s">
        <v>275</v>
      </c>
      <c r="C1617" s="50" t="s">
        <v>1159</v>
      </c>
      <c r="D1617" s="51"/>
      <c r="E1617" s="51"/>
      <c r="F1617" s="68"/>
      <c r="G1617" s="52"/>
      <c r="H1617" s="68"/>
      <c r="I1617" s="37"/>
    </row>
    <row r="1618" spans="2:9" ht="12.75">
      <c r="B1618" s="13" t="s">
        <v>73</v>
      </c>
      <c r="C1618" s="33" t="s">
        <v>2199</v>
      </c>
      <c r="F1618" s="6">
        <v>1</v>
      </c>
      <c r="G1618" s="37"/>
      <c r="H1618" s="6">
        <v>0</v>
      </c>
      <c r="I1618" s="37"/>
    </row>
    <row r="1619" spans="3:9" ht="12.75">
      <c r="C1619" s="12" t="s">
        <v>896</v>
      </c>
      <c r="F1619" s="6"/>
      <c r="G1619" s="128">
        <f>SUM(F1555:F1618)</f>
        <v>14843614</v>
      </c>
      <c r="H1619" s="76"/>
      <c r="I1619" s="58">
        <f>SUM(H1555:H1618)</f>
        <v>172064.35</v>
      </c>
    </row>
    <row r="1620" spans="3:12" ht="12.75">
      <c r="C1620" s="20" t="s">
        <v>897</v>
      </c>
      <c r="F1620" s="85">
        <f>G227-G226</f>
        <v>191461613</v>
      </c>
      <c r="H1620" s="86"/>
      <c r="L1620" s="15"/>
    </row>
    <row r="1621" spans="3:12" ht="12.75">
      <c r="C1621" s="20" t="s">
        <v>898</v>
      </c>
      <c r="F1621" s="85">
        <v>554386214</v>
      </c>
      <c r="H1621" s="86"/>
      <c r="L1621" s="15"/>
    </row>
    <row r="1622" spans="3:12" ht="12.75">
      <c r="C1622" s="20" t="s">
        <v>899</v>
      </c>
      <c r="F1622" s="85">
        <f>G226</f>
        <v>10790868</v>
      </c>
      <c r="H1622" s="86"/>
      <c r="L1622" s="15"/>
    </row>
    <row r="1623" spans="3:12" ht="12.75">
      <c r="C1623" s="20" t="s">
        <v>1544</v>
      </c>
      <c r="F1623" s="85">
        <v>327807186</v>
      </c>
      <c r="H1623" s="86"/>
      <c r="L1623" s="15"/>
    </row>
    <row r="1624" spans="3:12" ht="12.75">
      <c r="C1624" s="19" t="s">
        <v>900</v>
      </c>
      <c r="F1624" s="185">
        <f>SUM(F10:F1618)</f>
        <v>1084445881</v>
      </c>
      <c r="G1624" s="185"/>
      <c r="H1624" s="185" t="s">
        <v>422</v>
      </c>
      <c r="I1624" s="185"/>
      <c r="L1624" s="15"/>
    </row>
  </sheetData>
  <sheetProtection/>
  <mergeCells count="24">
    <mergeCell ref="C1369:E1378"/>
    <mergeCell ref="C1388:E1394"/>
    <mergeCell ref="C1395:E1401"/>
    <mergeCell ref="E882:E884"/>
    <mergeCell ref="C1402:E1408"/>
    <mergeCell ref="E871:E874"/>
    <mergeCell ref="H1624:I1624"/>
    <mergeCell ref="C1565:E1570"/>
    <mergeCell ref="D1583:E1585"/>
    <mergeCell ref="F1624:G1624"/>
    <mergeCell ref="C1496:E1501"/>
    <mergeCell ref="C1517:E1521"/>
    <mergeCell ref="E875:E878"/>
    <mergeCell ref="E879:E881"/>
    <mergeCell ref="C1522:E1524"/>
    <mergeCell ref="C1525:E1526"/>
    <mergeCell ref="C402:E407"/>
    <mergeCell ref="C463:E467"/>
    <mergeCell ref="C1483:E1488"/>
    <mergeCell ref="C1489:E1495"/>
    <mergeCell ref="E885:E887"/>
    <mergeCell ref="E888:E893"/>
    <mergeCell ref="E686:E693"/>
    <mergeCell ref="E867:E870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ф-т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Обзор внешней торговли России по европейской и азиатской границам за 1913 год. Ч.I. Пг., 1914.</dc:title>
  <dc:subject/>
  <dc:creator/>
  <cp:keywords/>
  <dc:description/>
  <cp:lastModifiedBy>B44K</cp:lastModifiedBy>
  <dcterms:created xsi:type="dcterms:W3CDTF">2010-11-25T12:06:38Z</dcterms:created>
  <dcterms:modified xsi:type="dcterms:W3CDTF">2017-02-03T13:45:44Z</dcterms:modified>
  <cp:category/>
  <cp:version/>
  <cp:contentType/>
  <cp:contentStatus/>
</cp:coreProperties>
</file>