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420" windowHeight="9345" activeTab="0"/>
  </bookViews>
  <sheets>
    <sheet name="Вывоз" sheetId="1" r:id="rId1"/>
    <sheet name="Привоз" sheetId="2" r:id="rId2"/>
  </sheets>
  <definedNames/>
  <calcPr fullCalcOnLoad="1"/>
</workbook>
</file>

<file path=xl/comments2.xml><?xml version="1.0" encoding="utf-8"?>
<comments xmlns="http://schemas.openxmlformats.org/spreadsheetml/2006/main">
  <authors>
    <author>B44K</author>
  </authors>
  <commentList>
    <comment ref="A252" authorId="0">
      <text>
        <r>
          <rPr>
            <sz val="10"/>
            <rFont val="Tahoma"/>
            <family val="2"/>
          </rPr>
          <t>C 1906 перешли в изделия: 57-6а</t>
        </r>
      </text>
    </comment>
  </commentList>
</comments>
</file>

<file path=xl/sharedStrings.xml><?xml version="1.0" encoding="utf-8"?>
<sst xmlns="http://schemas.openxmlformats.org/spreadsheetml/2006/main" count="2926" uniqueCount="1756">
  <si>
    <t>Ноты, не в корешковых переплетах</t>
  </si>
  <si>
    <t>в корешковых переплетах</t>
  </si>
  <si>
    <t>Карты географические; чертежи печатные, литографир., фотографиров., не в корешковых переплетах</t>
  </si>
  <si>
    <t>Книги и повременные издания, печатанные на иностр.яз. и проч. – не в корешковых переплетах</t>
  </si>
  <si>
    <t>Книги, отпечатанные за границею на русском языке – не в корешковых переплетах</t>
  </si>
  <si>
    <t>Книги, отпечатанные за границею на польском языке – не в корешковых переплетах</t>
  </si>
  <si>
    <t>Джута сырец</t>
  </si>
  <si>
    <t>Лен, льняная кудель и пакля и льняные очески</t>
  </si>
  <si>
    <t>Пенька , пеньковая кудель, пакля и пеньковые очески</t>
  </si>
  <si>
    <t>Манильская пенька, волокна крапивные и другие тюпю растит. вещества</t>
  </si>
  <si>
    <t>Шелковый отброс, бур-де-суа, буррет нечесан. и проч.</t>
  </si>
  <si>
    <t>Итого частей животных и животных продуктов</t>
  </si>
  <si>
    <t>Щетинные изделия простые; кисти щетинные и всякие для живописи</t>
  </si>
  <si>
    <t>Волос в деле всякий, кроме человеческого; материи и сита волосяные</t>
  </si>
  <si>
    <t>Пух и перья, кроме особо поименов.</t>
  </si>
  <si>
    <t>Губка грецкая</t>
  </si>
  <si>
    <t>Сушь, сало обработанное, дегра</t>
  </si>
  <si>
    <t>Олеин, олеиновая кислота</t>
  </si>
  <si>
    <t>Спермацет в очищенном виде</t>
  </si>
  <si>
    <t>Пальметин</t>
  </si>
  <si>
    <t>Стеарин</t>
  </si>
  <si>
    <t>Рыбий жир прозрачный</t>
  </si>
  <si>
    <t>Итого сала и масла животного происхождения</t>
  </si>
  <si>
    <t>4в</t>
  </si>
  <si>
    <t>Воск горный сырой (озокерит), хотя бы плавленный</t>
  </si>
  <si>
    <t>пчелиный</t>
  </si>
  <si>
    <t>горный очищенный (церезин)</t>
  </si>
  <si>
    <t>всякий растительный для прививки дерев</t>
  </si>
  <si>
    <t>Парафин</t>
  </si>
  <si>
    <t>Вазелин (кроме очищенного, без запаха и вкуса)</t>
  </si>
  <si>
    <t>Зеркальные стекла обработанные, листовое стекло нелитое, полиров.:</t>
  </si>
  <si>
    <t>Натр и кали двууглекислые</t>
  </si>
  <si>
    <t>Столярная, токарная и резная работа с украшениями из меди и пр., весом в штуке 3фунта и более</t>
  </si>
  <si>
    <t>Итого столярной, токарной и резной работы</t>
  </si>
  <si>
    <t>Сено во всяком виде</t>
  </si>
  <si>
    <t>Солома неочищенная</t>
  </si>
  <si>
    <t>Семена свекловицы</t>
  </si>
  <si>
    <t>Семя кунжутное</t>
  </si>
  <si>
    <t>хлопчатниковое</t>
  </si>
  <si>
    <t>рициновое</t>
  </si>
  <si>
    <t>3д</t>
  </si>
  <si>
    <t>Итого лесного товара</t>
  </si>
  <si>
    <t>в изделиях</t>
  </si>
  <si>
    <t>3-Пр.2</t>
  </si>
  <si>
    <t>Деревянная резная работа (кроме п.4); столярная и токарная работа позолоченная и проч.</t>
  </si>
  <si>
    <t>скатерти, салфетки и полотенца</t>
  </si>
  <si>
    <t>Полотно парусное</t>
  </si>
  <si>
    <t>Брезенты</t>
  </si>
  <si>
    <t>Пр.</t>
  </si>
  <si>
    <t>Полотнища для сноповязалок и сортировок</t>
  </si>
  <si>
    <t>Итого пеньковых и льняных изделий</t>
  </si>
  <si>
    <t>Итого шелковых и полушелковых изделий</t>
  </si>
  <si>
    <t>Итого экипажей</t>
  </si>
  <si>
    <t>Пассажирские вагоны 2-го класса</t>
  </si>
  <si>
    <t>Итого вагонов для железных дорог</t>
  </si>
  <si>
    <t>Пр.3а</t>
  </si>
  <si>
    <t>речные, озерные и для Каспийского моря непаровые</t>
  </si>
  <si>
    <t>паровые</t>
  </si>
  <si>
    <t>для работы в приморских портах:</t>
  </si>
  <si>
    <t>буксирные пароходы</t>
  </si>
  <si>
    <t>Итого судов железных</t>
  </si>
  <si>
    <t>Суда деревянные речные и морские непаровые</t>
  </si>
  <si>
    <t>Итого судов деревянных</t>
  </si>
  <si>
    <t>Итого товаров по группе VII-й</t>
  </si>
  <si>
    <t>Группа 8. Писчебумажный товар и произведения печати</t>
  </si>
  <si>
    <t>беспошлинно, для фабрик</t>
  </si>
  <si>
    <t>шерстяное, обрезки шерстяные и проч.</t>
  </si>
  <si>
    <t>Итого бумажной массы</t>
  </si>
  <si>
    <t>Трубочки для навертывания пряжи</t>
  </si>
  <si>
    <t>Волос всякий другой, не в деле</t>
  </si>
  <si>
    <t>Волос человеческий, не в деле</t>
  </si>
  <si>
    <t>Волос человеческий, в деле</t>
  </si>
  <si>
    <t>Итого волоса и щетины</t>
  </si>
  <si>
    <t>Подушки, тюфяки -- набитые перьями, пухом и проч.</t>
  </si>
  <si>
    <t>Ус китовый всякий</t>
  </si>
  <si>
    <t>Сало животное, кроме особо поименованного</t>
  </si>
  <si>
    <t>Ворвань мутная, неочищ. и проч.; ястык, спермацет неочищ.</t>
  </si>
  <si>
    <t>Масла животного происхождения всякие, кроме особо поименов.</t>
  </si>
  <si>
    <t>Факелы и фитили</t>
  </si>
  <si>
    <t>Кожи невыделанные или шкуры и проч. – сухие и сухосоленые</t>
  </si>
  <si>
    <t>Обрезки невыделанных кож или шкур</t>
  </si>
  <si>
    <t>Кожи выделанные малые (кр.п.2), дубленые и пр.; кожи рыб и земноводных и проч.</t>
  </si>
  <si>
    <t>Лайка, шагрень и проч.; лакированные кожи малые</t>
  </si>
  <si>
    <t>Кожи выделанные большие – дубленые, квасцов., сыромятные</t>
  </si>
  <si>
    <t>морского бобра, лисицы чернобурой, соболя и проч.</t>
  </si>
  <si>
    <t>выхухольи</t>
  </si>
  <si>
    <t>опоссума и кенгуру</t>
  </si>
  <si>
    <t>выдровые</t>
  </si>
  <si>
    <t>барашковые (каракули) крашеные</t>
  </si>
  <si>
    <t>енота, хорька, кролика, медвежьи и проч.</t>
  </si>
  <si>
    <t>лисьи и куньи, привезенные на росс.судах в порты Арханг.губ. жителями оной</t>
  </si>
  <si>
    <t>лисьи (кроме поименов. в п.1) и части таких шкур</t>
  </si>
  <si>
    <t>Мягкая рухлядь, особо непоименов.</t>
  </si>
  <si>
    <t>Пр2а</t>
  </si>
  <si>
    <t>Пр3а</t>
  </si>
  <si>
    <t>Шкуры моржовые, оленьи и проч., привезенные на росс.судах в порты Арханг.губ. жителями оной</t>
  </si>
  <si>
    <t>барашковые (каракули) некрашеные</t>
  </si>
  <si>
    <t>бараньи прочие, некрашеные</t>
  </si>
  <si>
    <t>Обувь всякая (кроме особо поименов.), готовая и проч.</t>
  </si>
  <si>
    <t>Обувь дамская из шевро, в готовом и подготовленном виде</t>
  </si>
  <si>
    <t>из шелковой материи, в готовом и подготовленном виде</t>
  </si>
  <si>
    <t>Изделия из замши, лайки, сафьяна, пергамента, кроме обуви и хирургич. аппаратов</t>
  </si>
  <si>
    <t>Перчатки скроенные, но не сшитые</t>
  </si>
  <si>
    <t>Записные книжки и портфели кожаные -- из замши, лайки, сафьяна, пергамента</t>
  </si>
  <si>
    <t>Чемоданы; изделия из кожи, толстых джутовых и пеньковых тканей и проч.</t>
  </si>
  <si>
    <t>Приводные машинные ремни сшитые</t>
  </si>
  <si>
    <t>Кнуты, ведра и т.п. грубые (простые) кожаные изделия</t>
  </si>
  <si>
    <t>Дерево простых пород; тик и проч.:</t>
  </si>
  <si>
    <t>дрова всякие</t>
  </si>
  <si>
    <t>бревна, жерди, кругляки</t>
  </si>
  <si>
    <t>фашины, хворост</t>
  </si>
  <si>
    <t>в плахах, брусьях (свыше. 2д. толщ.)</t>
  </si>
  <si>
    <t>в досках и брусках (свыше 0,25 до 2д. вкл.), неструг.</t>
  </si>
  <si>
    <t>Дерево ценных пород для столярной и токарной работы в брусьях и проч.</t>
  </si>
  <si>
    <t>Дерево пробковое, не в деле</t>
  </si>
  <si>
    <t>Деревянные изделия в плотничной обработке</t>
  </si>
  <si>
    <t>Стружка упаковочная и всякая другая</t>
  </si>
  <si>
    <t>Клепка в готовом виде, кроме беспошлинной буковой</t>
  </si>
  <si>
    <t>Бочарная буковая клепка и обручи, привезенные беспошлинно</t>
  </si>
  <si>
    <t>Дерево пробковое в подготовленном виде</t>
  </si>
  <si>
    <t>Столярная и токарная работа из дерева простых пород, нелакиров., неполиров. и пр.; шпильки для сапогов</t>
  </si>
  <si>
    <t>из дерева ценных пород и проч.; а также из простых пород лакиров., полиров. и пр.</t>
  </si>
  <si>
    <t>Неотделимые рамы с зеркалами, имеющими св.50кв.вершков в штуке</t>
  </si>
  <si>
    <t>Мебель и деревянные изделия с черновою обивкою или с плетеньями</t>
  </si>
  <si>
    <t>в мелких помещениях</t>
  </si>
  <si>
    <t>Предметы, поименов. в п.4 – с черновою обивкою</t>
  </si>
  <si>
    <t>Мебель и деревянные изделия с окончательною обивкою</t>
  </si>
  <si>
    <t>Предметы, поименов. в п.4 – с окончательною обивкою</t>
  </si>
  <si>
    <t>Части растений в их естеств.состоянии</t>
  </si>
  <si>
    <t>Семена, особо непоименов.</t>
  </si>
  <si>
    <t>4ба</t>
  </si>
  <si>
    <t>4бб</t>
  </si>
  <si>
    <t>Цветы и листья свежие и засушенные (некраш. и краш.); мох</t>
  </si>
  <si>
    <t>Луковицы и коренья цветочные</t>
  </si>
  <si>
    <t>Грибы свежие и сушеные</t>
  </si>
  <si>
    <t>Обработанные материалы для корзинного дела и проч.</t>
  </si>
  <si>
    <t>Корзины, ковры, маты, циновки и проч. – некрашеные</t>
  </si>
  <si>
    <t>Корзины (кроме п.1), плетеные изделия; мебель разная и проч.:</t>
  </si>
  <si>
    <t>Всего фруктов и ягод</t>
  </si>
  <si>
    <t>Оливки и маслины сухие, в рассоле и масле</t>
  </si>
  <si>
    <t>Каперсы сухие, в рассоле и масле</t>
  </si>
  <si>
    <t>Анис, тмин, кишнец, орехи померанцевые</t>
  </si>
  <si>
    <t>2а</t>
  </si>
  <si>
    <t>2б</t>
  </si>
  <si>
    <t>Рожки турецкие</t>
  </si>
  <si>
    <t>Часы башенные</t>
  </si>
  <si>
    <t>Итого часового товара</t>
  </si>
  <si>
    <t>Рояли</t>
  </si>
  <si>
    <t>Пианино</t>
  </si>
  <si>
    <t>Органы непереносные всякие</t>
  </si>
  <si>
    <t>Музыкальные инструменты, особо непоименов., и принадлежн. к ним</t>
  </si>
  <si>
    <t>Итого музыкальных инструментов</t>
  </si>
  <si>
    <t>Коляски детские; кресла на колесах для больных</t>
  </si>
  <si>
    <t>Обрезки невыделанных сырых кож</t>
  </si>
  <si>
    <t>Кожи лайковые</t>
  </si>
  <si>
    <t>выделанные прочие</t>
  </si>
  <si>
    <t>Итого кож</t>
  </si>
  <si>
    <t>Костяной уголь</t>
  </si>
  <si>
    <t>Итого кости</t>
  </si>
  <si>
    <t>Фосфориты, кроме молотых</t>
  </si>
  <si>
    <t>Волос человеческий</t>
  </si>
  <si>
    <t>Щетина не в деле</t>
  </si>
  <si>
    <t>Пух всякий</t>
  </si>
  <si>
    <t>Перо птичье</t>
  </si>
  <si>
    <t>Тряпье и лоскутье всякое</t>
  </si>
  <si>
    <t>Древесно-бумажная масса</t>
  </si>
  <si>
    <t>Сало баранье</t>
  </si>
  <si>
    <t>говяжье</t>
  </si>
  <si>
    <t>свиное топленое</t>
  </si>
  <si>
    <t>Воск пчелиный</t>
  </si>
  <si>
    <t>Коконы</t>
  </si>
  <si>
    <t>Шелковые очески</t>
  </si>
  <si>
    <t>Итого шелка</t>
  </si>
  <si>
    <t>Шерсть непряденая (сырец)</t>
  </si>
  <si>
    <t>овечья обыкновенная</t>
  </si>
  <si>
    <t>мытая</t>
  </si>
  <si>
    <t>мериносовая</t>
  </si>
  <si>
    <t>верблюжья</t>
  </si>
  <si>
    <t>всякая другая</t>
  </si>
  <si>
    <t>Шерсть пряденая</t>
  </si>
  <si>
    <t>Шерстяные очески</t>
  </si>
  <si>
    <t>обрезки</t>
  </si>
  <si>
    <t>Пуша козья, в сыром виде</t>
  </si>
  <si>
    <t>Итого шерсти</t>
  </si>
  <si>
    <t>Цемент</t>
  </si>
  <si>
    <t>Известь</t>
  </si>
  <si>
    <t>Асбест</t>
  </si>
  <si>
    <t>Шлаки от железоделат. производства</t>
  </si>
  <si>
    <t>прочие, огарки кислотные</t>
  </si>
  <si>
    <t>Уголь каменный и кокс</t>
  </si>
  <si>
    <t>древесный</t>
  </si>
  <si>
    <t>152-154</t>
  </si>
  <si>
    <t>Смола древесная</t>
  </si>
  <si>
    <t>Гудрон, асфальт</t>
  </si>
  <si>
    <t>марганцевая</t>
  </si>
  <si>
    <t>Руды медные</t>
  </si>
  <si>
    <t>свинцовые</t>
  </si>
  <si>
    <t>прочие, особо непоименов.</t>
  </si>
  <si>
    <t>Отбросы металлические</t>
  </si>
  <si>
    <t>ба</t>
  </si>
  <si>
    <t>бб</t>
  </si>
  <si>
    <t>бв</t>
  </si>
  <si>
    <t>бг</t>
  </si>
  <si>
    <t>Чугун в штыках и лому</t>
  </si>
  <si>
    <t>в лому</t>
  </si>
  <si>
    <t>Сталь в лому</t>
  </si>
  <si>
    <t>Сталь прочих сортов</t>
  </si>
  <si>
    <t>Итого металлов не в деле</t>
  </si>
  <si>
    <t>Нефть сырая</t>
  </si>
  <si>
    <t>Нефтяные остатки</t>
  </si>
  <si>
    <t>Итого нефтяных продуктов</t>
  </si>
  <si>
    <t>Скипидар</t>
  </si>
  <si>
    <t>Терпентин</t>
  </si>
  <si>
    <t>Кора древесная (дубло)</t>
  </si>
  <si>
    <t>Дубильные вещества, особо непоименов.</t>
  </si>
  <si>
    <t>Красильные глины</t>
  </si>
  <si>
    <t>Лаки всякие</t>
  </si>
  <si>
    <t>Ликоподий или семя плаунное</t>
  </si>
  <si>
    <t>Спорынья или рожки хлебные</t>
  </si>
  <si>
    <t>рыбий всякий прочий</t>
  </si>
  <si>
    <t>Отруби хлебные и другие отбросы мельничного производства</t>
  </si>
  <si>
    <t>Овощи свежие и сухие прессованные</t>
  </si>
  <si>
    <t>Овощи сухие непрессованные, соленые и моченые</t>
  </si>
  <si>
    <t>Фрукты и ягоды свежие, моченые и соленые</t>
  </si>
  <si>
    <t>Фрукты и ягоды сухие всякие</t>
  </si>
  <si>
    <t>овечий (качкавал) и творог овечий</t>
  </si>
  <si>
    <t>Молоко коровье в натуральном виде</t>
  </si>
  <si>
    <t>Патока и сиропы свеклосахарные и рафинадные</t>
  </si>
  <si>
    <t>маринованная</t>
  </si>
  <si>
    <t>Сахар рафинад и мелис, в головах, кусках и плитках</t>
  </si>
  <si>
    <t>леденец в кристаллах</t>
  </si>
  <si>
    <t>Прочие, особо непоименованные, съестные припасы</t>
  </si>
  <si>
    <t>Барда и др. кормовые средства для животных</t>
  </si>
  <si>
    <t>Вина виноградные нешипучие в бочках</t>
  </si>
  <si>
    <t>Прочие и особо непоименов. жизненные припасы, за исключением съестных</t>
  </si>
  <si>
    <t>Брусья ( в т.ч. балки, стропила, мауерлаты и т.п.)</t>
  </si>
  <si>
    <t>Доски (в т.ч. латты, шпалы, горбыли и т.п.)</t>
  </si>
  <si>
    <t>Дерево для спичек в кряжах и проч.</t>
  </si>
  <si>
    <t>Хворост, пни и всякие отбросы от обработки дерева: щепки, опилки и т.п.</t>
  </si>
  <si>
    <t>Дерево прочее поделочное, особо непоименов.</t>
  </si>
  <si>
    <t>рапсовое и сурепное (репак)</t>
  </si>
  <si>
    <t>маковое, подсолнечное и др. масляничные семена</t>
  </si>
  <si>
    <t>Выжимки из семян льняных</t>
  </si>
  <si>
    <t>конопляных</t>
  </si>
  <si>
    <t>подсолнечных</t>
  </si>
  <si>
    <t>рапсовых и сурепных</t>
  </si>
  <si>
    <t>Всякие растения и части их, употребляемые в медицине</t>
  </si>
  <si>
    <t>Растения живые и сухие всякие и части их</t>
  </si>
  <si>
    <t>выдровые, бобровые и медвежьи</t>
  </si>
  <si>
    <t>разные, особо непоименов.</t>
  </si>
  <si>
    <t>Кость не в деле всякая, кроме особо непоименов.</t>
  </si>
  <si>
    <t>молотая, обработанная серною кислотою</t>
  </si>
  <si>
    <t>Кость в порошкообразном состоянии (костяная мука)</t>
  </si>
  <si>
    <t>Фосфориты молотые (фосфоритная мука)</t>
  </si>
  <si>
    <t>Землеудобрительные вещества, кроме особо поименов.</t>
  </si>
  <si>
    <t>Волос всякий, особо непоименов.</t>
  </si>
  <si>
    <t>Обрезки бумажные</t>
  </si>
  <si>
    <t>Глицерин неочищенный, глицериновый щелок неочищенный</t>
  </si>
  <si>
    <t>Ворвань и др. жиры животного происхождения</t>
  </si>
  <si>
    <t>Бумажная пряжа</t>
  </si>
  <si>
    <t>Глины, в строительном деле употребляемые</t>
  </si>
  <si>
    <t>Камень простой (в т.ч. дикий для мощения улиц)</t>
  </si>
  <si>
    <t>Разные драгоценные и полудрагоценные камни</t>
  </si>
  <si>
    <t>всякие прочие, особо непоименов.</t>
  </si>
  <si>
    <t>Медь в штыках</t>
  </si>
  <si>
    <t>Прочие металлы, особо непоименов., не в деле</t>
  </si>
  <si>
    <t>Твердый минеральный жир (вазелин, парафин)</t>
  </si>
  <si>
    <t>Вазелиновое масло</t>
  </si>
  <si>
    <t>Керосин, тяжелый бензин</t>
  </si>
  <si>
    <t>Краски и красильные вещества, особо непоименов.</t>
  </si>
  <si>
    <t>Сантонин неочищенный</t>
  </si>
  <si>
    <t>Прочие химич. и фармацевтич. продукты, особо непоименов.</t>
  </si>
  <si>
    <t>Клей рыбий: осетровый, белужий и стерляжий</t>
  </si>
  <si>
    <t>Фосфор</t>
  </si>
  <si>
    <t>Прочие животные, особо непоименов.</t>
  </si>
  <si>
    <t>для украшения комнат</t>
  </si>
  <si>
    <t>Мишурные изделия</t>
  </si>
  <si>
    <t>Позументная работа золотая и серебряная</t>
  </si>
  <si>
    <t>Золото и серебро листовое и двойник</t>
  </si>
  <si>
    <t>Прочие металлические изделия, особо непоименов.</t>
  </si>
  <si>
    <t>Прочие деревянные изделия, особо непоименов.</t>
  </si>
  <si>
    <t>Волосяные сита</t>
  </si>
  <si>
    <t>Полотно фламское</t>
  </si>
  <si>
    <t>равентух</t>
  </si>
  <si>
    <t>салфеточное</t>
  </si>
  <si>
    <t>Холст</t>
  </si>
  <si>
    <t>Коломенка всякая</t>
  </si>
  <si>
    <t>Льняные и пеньковые изделия, особо непоименов.</t>
  </si>
  <si>
    <t>Шелковые и полушелковые материи и т.п.</t>
  </si>
  <si>
    <t>Шерстяные материи, кроме сукна и войлока</t>
  </si>
  <si>
    <t>Сукно</t>
  </si>
  <si>
    <t>без выдачи премий</t>
  </si>
  <si>
    <t>Белье, платье, шубы и т.п. (не бывшие в употреблении)</t>
  </si>
  <si>
    <t>Перья писчие</t>
  </si>
  <si>
    <t>Принадлежности электрич. освещения, телеграфные аппараты и принадлежности к ним</t>
  </si>
  <si>
    <t>сальные</t>
  </si>
  <si>
    <t>Сверх того, драгоценные металлы в слитках и монете;</t>
  </si>
  <si>
    <t>Золото в слитках</t>
  </si>
  <si>
    <t>Золотая монета российская</t>
  </si>
  <si>
    <t>иностранная</t>
  </si>
  <si>
    <t>Серебро в слитках</t>
  </si>
  <si>
    <t>Серебряная монета российская</t>
  </si>
  <si>
    <t>Всего драгоценных металлов</t>
  </si>
  <si>
    <t>еа</t>
  </si>
  <si>
    <t>еб</t>
  </si>
  <si>
    <t>ев</t>
  </si>
  <si>
    <t>Горох и бобы</t>
  </si>
  <si>
    <t>Рисовая сечка (ломаный рис, без шелухи)</t>
  </si>
  <si>
    <t>Крупа всякая прочая</t>
  </si>
  <si>
    <t>Овсяная крупа "Геркулес", "Чемпион" и т.п. – во всякой укупорке</t>
  </si>
  <si>
    <t>Прочие простые огородные овощи, особо неприготовленные</t>
  </si>
  <si>
    <t>Овощи соленые и моченые</t>
  </si>
  <si>
    <t>Овощи всякие сушеные</t>
  </si>
  <si>
    <t>Цикорий в кореньях или резаный, сушеный и несушеный</t>
  </si>
  <si>
    <t>Спаржа, артишоки, цветная капуста и проч. – в свежем виде</t>
  </si>
  <si>
    <t>Ягоды свежие</t>
  </si>
  <si>
    <t>Рахат-лукум и халва</t>
  </si>
  <si>
    <t>Орехи всякие, кроме особо поименов.; каштаны, кокосы и проч.</t>
  </si>
  <si>
    <t>Земляные орехи</t>
  </si>
  <si>
    <t>Миндаль и фисташки</t>
  </si>
  <si>
    <t>Всего овощей, фруктов, орехов и т.п.</t>
  </si>
  <si>
    <t>Ананасы в натуральном соку, в герметич. закупор. жестянках</t>
  </si>
  <si>
    <t>Приправы всякие: горчица, сои, пикули</t>
  </si>
  <si>
    <t>Соя в бочках, привезенная в Приамурский край</t>
  </si>
  <si>
    <t>Паштеты, консервы, кроме особо поименов.</t>
  </si>
  <si>
    <t>ба-Пр</t>
  </si>
  <si>
    <t>бб-Пр</t>
  </si>
  <si>
    <t>бв-Пр</t>
  </si>
  <si>
    <t>Крахмал всякий – в мелких помещениях</t>
  </si>
  <si>
    <t>Декстрин – в мелких помещениях</t>
  </si>
  <si>
    <t>Вермишель и макароны; аррорут и пр. – в мелких помещениях</t>
  </si>
  <si>
    <t>Фрукты свежие</t>
  </si>
  <si>
    <t>Коринка</t>
  </si>
  <si>
    <t>Трюфели, шампиньоны и проч. -- в уксусе, масле и пр.</t>
  </si>
  <si>
    <t>Гвоздика, перец и др.пряности, особо непоименов.</t>
  </si>
  <si>
    <t>3-Пр</t>
  </si>
  <si>
    <t>Лавровый лист, лавровые ягоды</t>
  </si>
  <si>
    <t>Цикорий и др.кофейные суррогаты, в кусках – жженые и проч.</t>
  </si>
  <si>
    <t>Табак в листах и папушах, со стебельками и без оных</t>
  </si>
  <si>
    <t>крошеный/курительный, тертый/нюхательный и всякий в рулях и каротах</t>
  </si>
  <si>
    <t>Сахар-сырец, сахар толченый или молотый</t>
  </si>
  <si>
    <t>Фрукты густовареные без сахара</t>
  </si>
  <si>
    <t>Какао тертый без сахара</t>
  </si>
  <si>
    <t>средних сортов (цянь-тэ или аккуйрюк)</t>
  </si>
  <si>
    <t>низших сортов (навзцгур и патта)</t>
  </si>
  <si>
    <t>Пряники и разные печенья с сахаром и без сахара</t>
  </si>
  <si>
    <t>Арак, ром</t>
  </si>
  <si>
    <t>Коньяк</t>
  </si>
  <si>
    <t>Водка французская, сливовица, джин, виски и проч.</t>
  </si>
  <si>
    <t>Хлебные спирт и вино</t>
  </si>
  <si>
    <t>Ликеры, наливки и настойки</t>
  </si>
  <si>
    <t>в бочках и бочонках</t>
  </si>
  <si>
    <t>Вина виноградные и ягодные, в бочках, с содержанием алкоголя:</t>
  </si>
  <si>
    <t>не более 13°</t>
  </si>
  <si>
    <t>свыше 13° до 16°</t>
  </si>
  <si>
    <t>более 16°</t>
  </si>
  <si>
    <t>В том числе алкоголя свыше 16° (град)</t>
  </si>
  <si>
    <r>
      <t xml:space="preserve">Вина виноградные и ягодные нешипучие </t>
    </r>
    <r>
      <rPr>
        <sz val="10"/>
        <color indexed="22"/>
        <rFont val="Arial Cyr"/>
        <family val="2"/>
      </rPr>
      <t>– в бутылках</t>
    </r>
  </si>
  <si>
    <t>шипучие всякие</t>
  </si>
  <si>
    <t>Пиво</t>
  </si>
  <si>
    <t>Сидр</t>
  </si>
  <si>
    <t>Всего спиртных напитков и вин</t>
  </si>
  <si>
    <t>Соки фруктовые или ягодные без сахара, без примеси алкоголя</t>
  </si>
  <si>
    <t>с примесью алкоголя</t>
  </si>
  <si>
    <t>Уксус всякий (кроме туалетного) – в бочках</t>
  </si>
  <si>
    <t>Минеральные воды, натуральные и искусственные</t>
  </si>
  <si>
    <t>бут. или кувш.</t>
  </si>
  <si>
    <t>Соль всякая поваренная</t>
  </si>
  <si>
    <t>Мясо соленое и копченое; колбасы</t>
  </si>
  <si>
    <t>сушеное и вяленое</t>
  </si>
  <si>
    <t>Рыба свежая: тюрбо, соль, форель</t>
  </si>
  <si>
    <t>Сельди соленые и копченые</t>
  </si>
  <si>
    <t>Рыба всякая, привезенная на росс. судах в порты Арханг.губ.</t>
  </si>
  <si>
    <t>Устрицы, морские раки, каракатицы и проч.</t>
  </si>
  <si>
    <t>Итого рыбы всякой, устриц, раков морских и проч.</t>
  </si>
  <si>
    <t>Яйца птичьи</t>
  </si>
  <si>
    <t>жа</t>
  </si>
  <si>
    <t>жб</t>
  </si>
  <si>
    <t>жв</t>
  </si>
  <si>
    <t>жг</t>
  </si>
  <si>
    <t>Прочие природн.удобрительн.вещества; кость сырая всякая</t>
  </si>
  <si>
    <t>Клей рыбий, желатина всякая и проч.</t>
  </si>
  <si>
    <t>Мускус и бобровая струя, природные</t>
  </si>
  <si>
    <t>Обои бумажные и бордюры к ним</t>
  </si>
  <si>
    <t>2бд</t>
  </si>
  <si>
    <t>Итого писчебумажного товара</t>
  </si>
  <si>
    <t>Обувь всякая, кроме гуттаперчевой</t>
  </si>
  <si>
    <t>Томасовы шлаки немолотые</t>
  </si>
  <si>
    <t>Суперфосфаты</t>
  </si>
  <si>
    <t>Кость, обработан. серной кислотой; землеудобрит. компосты и пудреты всякие</t>
  </si>
  <si>
    <t>Смола для пивоваров</t>
  </si>
  <si>
    <t>Масла: соляровое, парафиновое и смазочное</t>
  </si>
  <si>
    <t>Тяжелый шпат и витерит природные в кусках</t>
  </si>
  <si>
    <t>Барит сернокислый (blanc fixe), искусственно приготовленный</t>
  </si>
  <si>
    <t>Краски миниатюрные в плитках, порошках, на раковинах и в пузырях</t>
  </si>
  <si>
    <t>Оружие огнестрельное ручное</t>
  </si>
  <si>
    <t>Пульверизаторы, мехи и инжекторы для виноградников и деревьев</t>
  </si>
  <si>
    <t>Весы (кроме аптекарских и лабораторных) с прибором; части весов, кроме медных и из медных сплавов:</t>
  </si>
  <si>
    <t>Искусственные декоративные растения, с цветами или без них, без примеси ценных материалов; искусственные цветы из частей натуральных растений</t>
  </si>
  <si>
    <t>штук</t>
  </si>
  <si>
    <t>аршин</t>
  </si>
  <si>
    <t>принято считать 40 аршин = 1 пуду</t>
  </si>
  <si>
    <t>Пр.3б</t>
  </si>
  <si>
    <t>фунтов</t>
  </si>
  <si>
    <t>кв.вершков</t>
  </si>
  <si>
    <t>2ва</t>
  </si>
  <si>
    <t>2вб</t>
  </si>
  <si>
    <t>Фаянсовые изделия белые и одноцветные, в массе крашеные, без украшений и проч.</t>
  </si>
  <si>
    <t>Копра</t>
  </si>
  <si>
    <t>Растения живые</t>
  </si>
  <si>
    <t>Растения и части растений, употребляемые в медицине</t>
  </si>
  <si>
    <t>Каменные орехи</t>
  </si>
  <si>
    <t>Шишки ворсильные</t>
  </si>
  <si>
    <t>Итого семян, растений и т.п.</t>
  </si>
  <si>
    <t>3е</t>
  </si>
  <si>
    <t>3ж</t>
  </si>
  <si>
    <t>3з</t>
  </si>
  <si>
    <t>4г</t>
  </si>
  <si>
    <t>Итого шерстяных и полушерстяных изделий</t>
  </si>
  <si>
    <t>Вязаные изделия и басонная работа:</t>
  </si>
  <si>
    <t>Глины, в заводском или строительном деле употребляемые и проч.</t>
  </si>
  <si>
    <t>Гипс в кусках, нежженый; мел и тальк в кусках, жженые</t>
  </si>
  <si>
    <t>Цементы всякие иные</t>
  </si>
  <si>
    <t>Цементные: кирпич, плиты и трубы</t>
  </si>
  <si>
    <t>Гидравлические добавки и известь; гипс и алебастр</t>
  </si>
  <si>
    <t>Камень дикий для мощения улиц, не обсеченный</t>
  </si>
  <si>
    <t>Кремень, кварц, полевой шпат и др., ос.непоименов., для фабрично-заводского производства</t>
  </si>
  <si>
    <t>Камни для фабричных производств – в порошке и проч.</t>
  </si>
  <si>
    <t>Камни недрагоценные, кроме п.1, не в деле и проч.</t>
  </si>
  <si>
    <t>Доски, бруски, круги точильные и полировальные</t>
  </si>
  <si>
    <t>из мрамора всех сортов</t>
  </si>
  <si>
    <t>Плиты без отделки, плиты обсеченные и проч., толщиною свыше 5верш.: из пород, особо непоименов.</t>
  </si>
  <si>
    <t>Плиты пиленые и проч., толщиною в 5верш. и менее, особо непоименов.</t>
  </si>
  <si>
    <t>4,5,Пр</t>
  </si>
  <si>
    <t>Плиты из простого серпентина и аспида</t>
  </si>
  <si>
    <t>Итого камней всяких (кроме драгоценных)</t>
  </si>
  <si>
    <t>Кораллы не в деле</t>
  </si>
  <si>
    <t>Камни драгоценн. и полудрагоценн., естеств. и искусств.; жемчуг в зернах и на нитках и проч.</t>
  </si>
  <si>
    <t>Фонографы</t>
  </si>
  <si>
    <t>Гагат, перламутр, черепаха, пенка морская, кость слоновая и проч.</t>
  </si>
  <si>
    <t>Целлулоид не в деле</t>
  </si>
  <si>
    <t>Асбест в кусках и волокнах</t>
  </si>
  <si>
    <t>в порошке</t>
  </si>
  <si>
    <t>Гипс и алебастр в изделиях</t>
  </si>
  <si>
    <t>Камни, кроме полудраг. и драг., и проч.: в изд.скульптурн. и проч.</t>
  </si>
  <si>
    <t>в простых изделиях и проч.:</t>
  </si>
  <si>
    <t>из мрамора и проч.</t>
  </si>
  <si>
    <t>из прочих, особо непоименов., горных пород</t>
  </si>
  <si>
    <t>Пр:149.1</t>
  </si>
  <si>
    <t>Пр:149.2</t>
  </si>
  <si>
    <t>Пр:149.3а</t>
  </si>
  <si>
    <t>Пр:149.3б</t>
  </si>
  <si>
    <t>Камни в изделиях с украшениями из меди и медных сплавов, которые составляют главную ценность предмета и не могут быть отделены</t>
  </si>
  <si>
    <t>Графит</t>
  </si>
  <si>
    <t>Трепел в кусках и в порошке</t>
  </si>
  <si>
    <t>Пиролюзит</t>
  </si>
  <si>
    <t>Полировальные шкурки:</t>
  </si>
  <si>
    <t>Наждачные: точильные круги, бруски и проч.</t>
  </si>
  <si>
    <t>Угольные пластинки, угольные свечи для электротехники</t>
  </si>
  <si>
    <t>Мази всякие, полировальные вещества, особо непоименов. и проч.:</t>
  </si>
  <si>
    <t>на воске, жире или масле, клее</t>
  </si>
  <si>
    <t>без примеси воска, жира или масла, клея</t>
  </si>
  <si>
    <t>Итого полировальных веществ и состав.для смаз.и склеив.</t>
  </si>
  <si>
    <t>Кирпич обыкновенный, без поливы</t>
  </si>
  <si>
    <t>огнепостоянный, плиты из огнеупорной глины и клинкеры</t>
  </si>
  <si>
    <t>Черепица кровельная (кроме поливной), без украшений</t>
  </si>
  <si>
    <t>Шамотная масса во всяком виде</t>
  </si>
  <si>
    <t>Трубы глиняные: дренажные, водопроводные и др.</t>
  </si>
  <si>
    <t>Плитки глиняные и проч., печные кафели и изразцы, одноцветные; кувшины каменные для минеральных вод, без живописи и проч.</t>
  </si>
  <si>
    <t>Кирпич и черепица поливные</t>
  </si>
  <si>
    <t>Тигли всякие</t>
  </si>
  <si>
    <t>Плитки глиняные и проч., печные кафели и изразцы, гладкие и проч. – разноцветные</t>
  </si>
  <si>
    <t>Гончарная посуда и изделия, кроме труб и особо поименов., без украшений и живописи и проч.</t>
  </si>
  <si>
    <t>Плитки глиняные и проч., печные кафели и карнизы, с позолотою или скульптурою</t>
  </si>
  <si>
    <t>Орнаменты, кариатиды, бюсты, статуи и проч.</t>
  </si>
  <si>
    <t>Итого глиняных и гончарных изделий</t>
  </si>
  <si>
    <t>с одноцветными узорами и проч.</t>
  </si>
  <si>
    <t>Фарфоровые и бисквитные вещи для украшения комнат: вазы, статуэтки и проч. – с живописью и проч.</t>
  </si>
  <si>
    <t>Бутылки, склянки, банки – из стекла бутылочного цвета, негранен., нешлифованные и проч. – без притертых горл и проч.</t>
  </si>
  <si>
    <t>1а-Пр.</t>
  </si>
  <si>
    <t>Бутылки для вин, привез. в южные порты и к Бессарабским таможням</t>
  </si>
  <si>
    <t>Бутылки, склянки, банки и проч. – с притертыми горлами и проч.</t>
  </si>
  <si>
    <t>Изделия из белого и полубелого стекла, нешлифованные и проч.:</t>
  </si>
  <si>
    <t>прессованные (тисненые) или литые</t>
  </si>
  <si>
    <t>дутые (гладкие)</t>
  </si>
  <si>
    <t>нешлифованные, неполированные и проч.</t>
  </si>
  <si>
    <t>Стеклянные украшения для елок, хотя бы раскрашенные и проч.</t>
  </si>
  <si>
    <t>Изделия из всякого стекла, с декоративною разделкою; стеклянные: вата, ткани и изделия из оных</t>
  </si>
  <si>
    <t>Листовое стекло нелитое, неполированное:</t>
  </si>
  <si>
    <t>белое и проч., до 480 кв.вершков включительно</t>
  </si>
  <si>
    <t>то же, свыше 480 кв.в.; всякой меры: цветное и проч.</t>
  </si>
  <si>
    <t>Листовое стекло с декоративною разделкою</t>
  </si>
  <si>
    <t>Пластинки фотографические, хотя бы крытые составами для негативов</t>
  </si>
  <si>
    <t>Стекла, в п.1 поименов., с подводкою:</t>
  </si>
  <si>
    <t>Обломки зеркал – не более 25 кв.вершков</t>
  </si>
  <si>
    <t>Уголь торфяной и древесный; торф</t>
  </si>
  <si>
    <t>Гудрон, асфальтовая мастика, всякие плавкие асфальты</t>
  </si>
  <si>
    <t>Нефть сырая и неочищенная всякая</t>
  </si>
  <si>
    <t>Каучук и гуттаперча в сыром виде</t>
  </si>
  <si>
    <t>Гумми, камеди, смолы всякие, кроме особо поименов. и проч.</t>
  </si>
  <si>
    <t>Ладан простой, камфора, манна, assa foetida</t>
  </si>
  <si>
    <t>Белковина всякая</t>
  </si>
  <si>
    <t>Амбра серая, бальзамы, благовонные смолы</t>
  </si>
  <si>
    <t>Резина сырая мягкая, роговая в листах и проч.</t>
  </si>
  <si>
    <t>Гумми-эластиковые и гуттаперч. изделия без примеси др.материалов</t>
  </si>
  <si>
    <t>Изделия из мягкой и роговой резины и проч.; резиновая клеенка</t>
  </si>
  <si>
    <t>Сернокислый аммиак</t>
  </si>
  <si>
    <t>Обувь из каучука и гуттаперчи в соединении с тканями и проч.</t>
  </si>
  <si>
    <t>Итого каучука и гуттаперчи в подготовленном виде и изделиях</t>
  </si>
  <si>
    <t>Соли естественные всякие, неочищенные; рассолы; минеральные грязи</t>
  </si>
  <si>
    <t>Бура сырая неочищенная, боронатрокальцит</t>
  </si>
  <si>
    <t>Борная кислота сырая (неочищенная)</t>
  </si>
  <si>
    <t>Бура очищенная</t>
  </si>
  <si>
    <t>жженый и магнезитный кирпич</t>
  </si>
  <si>
    <t>полуочищенный (не в порошке)</t>
  </si>
  <si>
    <t>Нашатырь; аммиак: углекислый, азотнокислый; аммиак жидкий</t>
  </si>
  <si>
    <t>Мышьяк металлический, белый, красный и желтый</t>
  </si>
  <si>
    <r>
      <t>Соли хромовой кислоты, растворимые в воде</t>
    </r>
    <r>
      <rPr>
        <sz val="10"/>
        <color indexed="55"/>
        <rFont val="Arial Cyr"/>
        <family val="2"/>
      </rPr>
      <t xml:space="preserve"> (хром-пик</t>
    </r>
    <r>
      <rPr>
        <sz val="10"/>
        <rFont val="Arial Cyr"/>
        <family val="0"/>
      </rPr>
      <t>, хром-кали, хром-натр)</t>
    </r>
  </si>
  <si>
    <t>Окиси; бария, стронция и алюминия</t>
  </si>
  <si>
    <r>
      <t xml:space="preserve">Селитра чилийская </t>
    </r>
    <r>
      <rPr>
        <sz val="10"/>
        <color indexed="55"/>
        <rFont val="Arial Cyr"/>
        <family val="2"/>
      </rPr>
      <t>(азотнокислый натр)</t>
    </r>
  </si>
  <si>
    <r>
      <t xml:space="preserve">обыкновенная </t>
    </r>
    <r>
      <rPr>
        <sz val="10"/>
        <color indexed="55"/>
        <rFont val="Arial Cyr"/>
        <family val="2"/>
      </rPr>
      <t>(азотнокислое кали)</t>
    </r>
  </si>
  <si>
    <t>Хлористый магний</t>
  </si>
  <si>
    <t>Горькая соль, хлористый кальций в неочищенном виде</t>
  </si>
  <si>
    <t>Глауберова соль</t>
  </si>
  <si>
    <r>
      <t xml:space="preserve">Натр и кали кремнекислые </t>
    </r>
    <r>
      <rPr>
        <sz val="10"/>
        <color indexed="55"/>
        <rFont val="Arial Cyr"/>
        <family val="2"/>
      </rPr>
      <t>(растворимое стекло)</t>
    </r>
  </si>
  <si>
    <r>
      <t xml:space="preserve">орешковая </t>
    </r>
    <r>
      <rPr>
        <sz val="10"/>
        <color indexed="55"/>
        <rFont val="Arial Cyr"/>
        <family val="2"/>
      </rPr>
      <t>(галловая)</t>
    </r>
    <r>
      <rPr>
        <sz val="10"/>
        <rFont val="Arial Cyr"/>
        <family val="0"/>
      </rPr>
      <t xml:space="preserve"> и пирогалловая</t>
    </r>
  </si>
  <si>
    <t>Соли золота, платины и платиновых металлов</t>
  </si>
  <si>
    <t>Соли серебра всякие</t>
  </si>
  <si>
    <t>Рвотный камень</t>
  </si>
  <si>
    <t>ег</t>
  </si>
  <si>
    <t>ед</t>
  </si>
  <si>
    <t>Соли хинина: сернокислые, солянокислые, бромистые и др.</t>
  </si>
  <si>
    <t>Сахарин</t>
  </si>
  <si>
    <t>Цианистое кали</t>
  </si>
  <si>
    <t>Щавелевая кислота и ее соли</t>
  </si>
  <si>
    <t>Анилиновое масло</t>
  </si>
  <si>
    <t>Анилиновые соли</t>
  </si>
  <si>
    <t>Карбид кальция</t>
  </si>
  <si>
    <t>Сжиженные газы, в металлических бутылях</t>
  </si>
  <si>
    <t>Препараты для предупреждения или лечения болезней виноград.лозы и проч.</t>
  </si>
  <si>
    <t>Составные лекарства в готовом виде</t>
  </si>
  <si>
    <t>Эфиры для приготовления конфект и употребляемые в медицине</t>
  </si>
  <si>
    <t>Йодоформ</t>
  </si>
  <si>
    <t>кунжутное и бобовое</t>
  </si>
  <si>
    <t>Прочие жирные растительные масла, кроме особо поименов.</t>
  </si>
  <si>
    <t>Масло рициновое</t>
  </si>
  <si>
    <t>Масла эфирные и благовонные без примеси спирта, кроме розового</t>
  </si>
  <si>
    <t>Масло розовое</t>
  </si>
  <si>
    <t>Ароматические воды без алкоголя</t>
  </si>
  <si>
    <t>Душистые воды спиртовые, белила, румяна и проч.</t>
  </si>
  <si>
    <t>Духи, кроме п.1; помада</t>
  </si>
  <si>
    <t>Спички химические зажигательные</t>
  </si>
  <si>
    <t>Прочие дубильные вещества, неизмельченные</t>
  </si>
  <si>
    <t>лисицы, кроме поименов. в п.1</t>
  </si>
  <si>
    <t>всякого, особо непоименов.</t>
  </si>
  <si>
    <t>Тулупы бараньи, некрытые тканями</t>
  </si>
  <si>
    <t>Шляпы пуховые, полупуховые и проч., в готовом и подготовленном виде</t>
  </si>
  <si>
    <t>Шляпы из разных тканей, в готовом и подготовленном виде</t>
  </si>
  <si>
    <t>Колпаки для шляп, сваляные из пуши и шерсти и проч.</t>
  </si>
  <si>
    <t>Шляпы соломенные и сшитые из разного рода плетенок, с примесью или без примеси шелка и мишуры</t>
  </si>
  <si>
    <t>Зонтики всякие, обтянутые полушелковою тканью и проч.</t>
  </si>
  <si>
    <t>обтянутые шелковою тканью и проч.</t>
  </si>
  <si>
    <t>обтянутые шерстяною тканью, с отделкою или без оной</t>
  </si>
  <si>
    <t>особо непоименов., обтянутые или необтянутые, и проч.</t>
  </si>
  <si>
    <t>Пуговицы перламутровые</t>
  </si>
  <si>
    <t>фарфоровые</t>
  </si>
  <si>
    <t>стеклянные, деревянные, костяные и всякие другие</t>
  </si>
  <si>
    <t>Отделанные перья страусовые, марабу и т.п.; плюмажи и проч., искусственные цветы и проч.</t>
  </si>
  <si>
    <t>Перья и шкурки с перьями птиц ценных пород и проч.</t>
  </si>
  <si>
    <t>Стеклярус, бусы и бисер – россыпью или на нитках и проч.</t>
  </si>
  <si>
    <t>Вещи галантерейные и туалетные, особо непоименов.; игрушки детские -- ценные и проч.</t>
  </si>
  <si>
    <t>Те же – простые и проч.</t>
  </si>
  <si>
    <t>Итого золотых, серебряных и платиновых изделий</t>
  </si>
  <si>
    <t>Изделия из меди и др. недрагоценных металлов и сплавов (ст.143):</t>
  </si>
  <si>
    <t>Итого изделий из меди, сплавов и проч.</t>
  </si>
  <si>
    <t>1 фунт и менее в штуке; ленты плетеные из соломы и проч.</t>
  </si>
  <si>
    <t>мездриный, костяной и т.п.</t>
  </si>
  <si>
    <t>Масло конопляное</t>
  </si>
  <si>
    <t>льняное</t>
  </si>
  <si>
    <t>анисовое</t>
  </si>
  <si>
    <t>Прочие растительные масла</t>
  </si>
  <si>
    <t>Кишки и желудки скотские</t>
  </si>
  <si>
    <t>Каучуковые отбросы</t>
  </si>
  <si>
    <t>Прочие сырые и полуобработ. материалы</t>
  </si>
  <si>
    <t>Итого сырых и полуобработанных материалов</t>
  </si>
  <si>
    <t>Гуси живые</t>
  </si>
  <si>
    <t>Птица домашняя живая</t>
  </si>
  <si>
    <t>Крупный рогатый скот</t>
  </si>
  <si>
    <t>Поросята</t>
  </si>
  <si>
    <t>Телята</t>
  </si>
  <si>
    <t>Бараны и овцы</t>
  </si>
  <si>
    <t>Итого скота</t>
  </si>
  <si>
    <t>Раки речные живые</t>
  </si>
  <si>
    <t>Рыба живая</t>
  </si>
  <si>
    <t>Итого животных</t>
  </si>
  <si>
    <t>Черепица из глины</t>
  </si>
  <si>
    <t>Гипсовые изделия</t>
  </si>
  <si>
    <t>Гончарные изделия простые</t>
  </si>
  <si>
    <t>Фаянсовые изделия</t>
  </si>
  <si>
    <t>Фарфоровые изделия</t>
  </si>
  <si>
    <t>Оконное стекло</t>
  </si>
  <si>
    <t>Изделия из стекла</t>
  </si>
  <si>
    <t>Зеркала</t>
  </si>
  <si>
    <t>Зеркальные стекла</t>
  </si>
  <si>
    <t>Золото в изделиях</t>
  </si>
  <si>
    <t>Серебро в изделиях</t>
  </si>
  <si>
    <t>Накладное серебро всякое</t>
  </si>
  <si>
    <t>Изделия из бронзы</t>
  </si>
  <si>
    <t>Медные изделия</t>
  </si>
  <si>
    <t>Латунные изделия</t>
  </si>
  <si>
    <t>Чугунные изделия</t>
  </si>
  <si>
    <t>Железные изделия</t>
  </si>
  <si>
    <t>Стальные изделия</t>
  </si>
  <si>
    <t>Жестяные изделия</t>
  </si>
  <si>
    <t>Оружие всякое огнестрельное</t>
  </si>
  <si>
    <t>холодное</t>
  </si>
  <si>
    <t>Машины и части их</t>
  </si>
  <si>
    <t>Модели машин</t>
  </si>
  <si>
    <t>Инструменты для ремесел</t>
  </si>
  <si>
    <t>Итого металлических изделий</t>
  </si>
  <si>
    <t>Плотничная работа</t>
  </si>
  <si>
    <t>Столярная работа</t>
  </si>
  <si>
    <t>Токарная и резная работа</t>
  </si>
  <si>
    <t>Бочарная работа</t>
  </si>
  <si>
    <t>Мел неочищенный, гипс и алебастр</t>
  </si>
  <si>
    <t>Олеографии, гравюры, эстампы, рисунки и т.п., составляющие копии с картин и рисунков русских художников</t>
  </si>
  <si>
    <t>1-Пр.</t>
  </si>
  <si>
    <t>Итого картин и книг</t>
  </si>
  <si>
    <t>Итого товаров по группе VIII-й</t>
  </si>
  <si>
    <t>Группа 9. Прядильные материалы и изделия из них</t>
  </si>
  <si>
    <t>Хлопчатая бумага сырец, х/б концы:</t>
  </si>
  <si>
    <t>привезенн. из США</t>
  </si>
  <si>
    <t>Бразилии</t>
  </si>
  <si>
    <t>Ост-Индии</t>
  </si>
  <si>
    <t>Египта</t>
  </si>
  <si>
    <t>прочих государств</t>
  </si>
  <si>
    <t>Итого хлопчатой бумаги сырца</t>
  </si>
  <si>
    <t>Шелковая вата или отбросы расчесанн., некрашеные и крашеные</t>
  </si>
  <si>
    <t>Шелк сырец или греж</t>
  </si>
  <si>
    <t>Вата гигроскопическая и антисептическая</t>
  </si>
  <si>
    <t>Бумажная пряжа:</t>
  </si>
  <si>
    <t>низших №№, ниже №38 англ.обознач. – суровая</t>
  </si>
  <si>
    <t>крашеная в адрианоп. красный цвет</t>
  </si>
  <si>
    <t>Пр.а</t>
  </si>
  <si>
    <t>Пр.б</t>
  </si>
  <si>
    <t>Итого воска</t>
  </si>
  <si>
    <t>всякие другие</t>
  </si>
  <si>
    <t>мокросоленые</t>
  </si>
  <si>
    <t>Итого кож невыделанных</t>
  </si>
  <si>
    <t>Сафьян</t>
  </si>
  <si>
    <t>Инструменты математические, хирургич. и т.п.</t>
  </si>
  <si>
    <t>Кость жженая, костяная зола, костяной уголь</t>
  </si>
  <si>
    <t>Итого удобрительных веществ</t>
  </si>
  <si>
    <t>Сажа всякая</t>
  </si>
  <si>
    <t>Кость сырая молотая, фосфориты молотые</t>
  </si>
  <si>
    <t>Томасовы шлаки молотые</t>
  </si>
  <si>
    <t>Блестки, капсюли и т.п. изделия из желатины</t>
  </si>
  <si>
    <t>Клей костяной, мездриный (шубный), сапожный</t>
  </si>
  <si>
    <t>Агар-агар (клей растительный)</t>
  </si>
  <si>
    <t>Раковины в сыром виде, кроме перламутровых</t>
  </si>
  <si>
    <t>Грена (яички шелковичных червей)</t>
  </si>
  <si>
    <t>Антидифтеритная сыворотка</t>
  </si>
  <si>
    <t>Сыворотка всякая другая</t>
  </si>
  <si>
    <t>Части животн. и животн.прод., употребл. в медицине и особо непоименов.</t>
  </si>
  <si>
    <t>Шерсть и пуша грязная и мытая, некраш.; очески некрашеные</t>
  </si>
  <si>
    <t>крашеные; шерсть искусственная и тертая и проч.</t>
  </si>
  <si>
    <t>Итого шерсти в сыром виде</t>
  </si>
  <si>
    <t>Бумажная вата, х/б очесы гребенные – некрашеные</t>
  </si>
  <si>
    <t>Бумажная вата кардованная и проч., х/б очесы гребенные крашеные; хлопок крашеный</t>
  </si>
  <si>
    <t>Итого волокнистых материалов в сыром виде</t>
  </si>
  <si>
    <t>беленая и крашеная (кроме крашеной в адрианоп. цвет)</t>
  </si>
  <si>
    <t>от №38 до №50, не включая последнего – суровая</t>
  </si>
  <si>
    <t>беленая и крашеная</t>
  </si>
  <si>
    <t>высших №№, начиная с №50 – суровая</t>
  </si>
  <si>
    <t>Нитки швейные на деревянных катушках</t>
  </si>
  <si>
    <t>Пряжа всякая крученая в 2 конца и более, кроме ниток швейных</t>
  </si>
  <si>
    <t>Пряжа джутовая, льняная и проч., некрученая</t>
  </si>
  <si>
    <t>Шелк крученый, швейный, пряжа из бур-де-суа и проч. – некрашеные</t>
  </si>
  <si>
    <t>крашеные</t>
  </si>
  <si>
    <t>пряденая некрашеная</t>
  </si>
  <si>
    <t>содержащая примесь шелка</t>
  </si>
  <si>
    <t>пряденая крашеная</t>
  </si>
  <si>
    <t>крученая некрашеная</t>
  </si>
  <si>
    <t>крученая крашеная</t>
  </si>
  <si>
    <t>Бумажные ткани суровые и беленые:</t>
  </si>
  <si>
    <t>бязи и миткали, имеющие в фунте до 8 кв.аршин</t>
  </si>
  <si>
    <t>ткани, кроме п.1, до 12 кв.аршин; бязи и миткали – 8-12 кв. аршин</t>
  </si>
  <si>
    <t>ткани, имеющие в фунте от 12 до 16 кв.аршин</t>
  </si>
  <si>
    <t>Суда в целом виде – железные</t>
  </si>
  <si>
    <t>ткани, имеющие в фунте более 16 кв.аршин</t>
  </si>
  <si>
    <t>Бумажные ткани крашеные, пестротканые и набивные:</t>
  </si>
  <si>
    <t>бязи, миткали и проч, имеющие в фунте до 8 кв.аршин</t>
  </si>
  <si>
    <t>Общ.Пр.2:187</t>
  </si>
  <si>
    <t>Общ.Пр.2:188</t>
  </si>
  <si>
    <t>Бумажные ткани всякие, платки, салфетки, скатерти и другие подобные изделия, – с узорами или полосками, выполненными чрез введение нескольких добавочных шелковых нитей</t>
  </si>
  <si>
    <t>Бумажный бархат, плис и плисовые ленты</t>
  </si>
  <si>
    <t>Итого хлопчатобумажных изделий</t>
  </si>
  <si>
    <t>Канаты, веревки и проч., из джуты, пеньки, льна и проч.</t>
  </si>
  <si>
    <t>Бечева из манильской пеньки для сноповязалок</t>
  </si>
  <si>
    <t>Половики, дорожки из джуты, манильской пеньки и т.п. материалов</t>
  </si>
  <si>
    <t>Ткани из джуты, льна, пеньки и проч.:</t>
  </si>
  <si>
    <t>тик для матрацев и мебельный; ковровые и т.п. тяжелые ткани</t>
  </si>
  <si>
    <t>с примесью шелка</t>
  </si>
  <si>
    <t>коломенка, сатин и т.п. ткани для одежды</t>
  </si>
  <si>
    <t>Полотно и батист: льняные, пеньковые и проч.</t>
  </si>
  <si>
    <t>Носовые платки полотняные и батистовые, обрубленные, но без другой какой-либо отделки</t>
  </si>
  <si>
    <t>Ткани, поименов в ст.193, содержащие примесь шелка и проч.</t>
  </si>
  <si>
    <t>Пеньковые или бумажные приводные ремни</t>
  </si>
  <si>
    <t>Вощанка и клеенка (кроме шелковой) и проч.</t>
  </si>
  <si>
    <t>Пеньковые пожарные рукава, трубы и ведра</t>
  </si>
  <si>
    <t>Бархат и плюш шелковые</t>
  </si>
  <si>
    <t>Шелковые: платки, материи, ленты, тюль и проч.</t>
  </si>
  <si>
    <t>Фуляры шелковые, печатные или набитые по полотну</t>
  </si>
  <si>
    <t>Бархат и плюш, ленты бархатные и плюшевые и проч. – не содержащие шелка или бур-де-суа и проч.</t>
  </si>
  <si>
    <t>Полушелковые: платки, материи тканые и вязаные, ленты, тесьмы тканые; вощанка и клеенка шелковые</t>
  </si>
  <si>
    <t>Одеяла байковые, шерстяные попоны, колпаки войлочные и проч.</t>
  </si>
  <si>
    <t>Тканые и вязаные материи, особо непоименов., из шерсти и проч. – гладкие</t>
  </si>
  <si>
    <t>набивные</t>
  </si>
  <si>
    <t>Пр.-199</t>
  </si>
  <si>
    <t>Пр.-200</t>
  </si>
  <si>
    <t>Материи из шерсти, козьего пуха, с прим. шелка, для образования узоров или полосок</t>
  </si>
  <si>
    <t>Ткани, платки в роде кашемировых и пр.; кашемиры настоящие и проч.</t>
  </si>
  <si>
    <t>Шерстяные, полушерстяные ткани и сукно для употребления на фабриках и заводах; войлоки всякие и проч.</t>
  </si>
  <si>
    <t>Фески шерстяные</t>
  </si>
  <si>
    <t>шелковые</t>
  </si>
  <si>
    <t>полушелковые</t>
  </si>
  <si>
    <t>хлопчатобумажные</t>
  </si>
  <si>
    <t>1ваа</t>
  </si>
  <si>
    <t>1ваб</t>
  </si>
  <si>
    <t>Колпачки хлопчатобумажные для ауэровских горелок</t>
  </si>
  <si>
    <t>Шнурки и тесьмы басонные, аграманты, бахрома, кисти, и проч.:</t>
  </si>
  <si>
    <t>Пр.1ваа</t>
  </si>
  <si>
    <t>Пр.1вб</t>
  </si>
  <si>
    <t>Вязаные изделия с шелковыми и мишурными украшениями</t>
  </si>
  <si>
    <t>Тюль бумажный мебельный с узорами, тюлевые и кисейные занавесы</t>
  </si>
  <si>
    <t>Тюль бумажный всякий, кроме вышеупомянутого</t>
  </si>
  <si>
    <t>Кружева всякие ручной работы</t>
  </si>
  <si>
    <t>Кружева всякие машинной выделки (обшивки), кроме шелковых</t>
  </si>
  <si>
    <t>Вышивки и прошивки, кроме шелковых</t>
  </si>
  <si>
    <t>Ткани, вышитые шелком и проч.</t>
  </si>
  <si>
    <t>шерстью и проч.</t>
  </si>
  <si>
    <t>Белье из х/б и др. тканей, с метками, но без всяких др. украшений и отделки</t>
  </si>
  <si>
    <t>Белье всякое, кроме шелкового и полушелкового, с отделкою кружевом, прошивкою и т.п., а равно вышитое</t>
  </si>
  <si>
    <t>отделанное лентами, бархатом, мехом, кружевами и проч.</t>
  </si>
  <si>
    <t>Предметы одеяния, кроме особо поименов., из бархата, полубархата и проч.</t>
  </si>
  <si>
    <t>Дамские шляпки и проч., с отделкою из лент, цветов, перьев и т.п.</t>
  </si>
  <si>
    <t>Меховые платья и одеяния сшитые, но некрытые какою-либо тканью – из меха:</t>
  </si>
  <si>
    <t>Пр.56,Пр.2</t>
  </si>
  <si>
    <t>морского бобра, куницы, лисицы чернобурой, соболя и проч.</t>
  </si>
  <si>
    <t>енота, хорька, кролика, двуутробки и проч.</t>
  </si>
  <si>
    <t>Кора мимозы, неизмельченная в порошок</t>
  </si>
  <si>
    <t>Дубильные вещества измельченные, кроме сумаха (п.1а)</t>
  </si>
  <si>
    <t>Дубильные экстракты: каштановый, мимозный, дубовый и проч.</t>
  </si>
  <si>
    <t>3Пр</t>
  </si>
  <si>
    <t>Повозки пассажирские простые и проч. – с оконченной отделкой</t>
  </si>
  <si>
    <t>Всякие особо непоименов. растительные красильные вещества, неизмельченные</t>
  </si>
  <si>
    <t>Особо непоименов. самородные красильные вещества, измельченные в порошок, тертые и крошеные</t>
  </si>
  <si>
    <t>Самородные красильные глины всякие; болюс, охра и проч. – сырые</t>
  </si>
  <si>
    <t>Те же красильные вещества -- отмученные, измельченные и проч.</t>
  </si>
  <si>
    <t>Тальк молотый</t>
  </si>
  <si>
    <t>Орсель, орлеан и шитгельб</t>
  </si>
  <si>
    <t>Кошениль (кроме кармина); кермесные зерна</t>
  </si>
  <si>
    <t>Красильные и дубильные экстракты, краповые препараты, кроме особо поименов.</t>
  </si>
  <si>
    <t>Пигменты из продуктов перегонки газовой смолы; крап-экстракты, краповый или ализариновый лак; индиготин</t>
  </si>
  <si>
    <t>Ализарин</t>
  </si>
  <si>
    <t>Кошенильный кармин, карминный лак</t>
  </si>
  <si>
    <t>Миниатюрные краски на фарфоровых чашечках и проч.</t>
  </si>
  <si>
    <t>Краски хромовые, сурьмяные и кобальтовые; киноварь, лакмус; всякие краски, особо непоименов.</t>
  </si>
  <si>
    <t>тыс.пуд.</t>
  </si>
  <si>
    <t>Серебро и всякого рода лигатурные сплавы из серебра и проч.: в слитках, порошке и прокатанное в полосы и листы (кроме поименов. в ст.148,5)</t>
  </si>
  <si>
    <t>пшеничный</t>
  </si>
  <si>
    <t>прессованные сухие</t>
  </si>
  <si>
    <t>соленые и моченые</t>
  </si>
  <si>
    <t>принято считать 250 штук = 1 пуд</t>
  </si>
  <si>
    <t>рафинадные</t>
  </si>
  <si>
    <t>Конфеты и варенья</t>
  </si>
  <si>
    <t>пудра</t>
  </si>
  <si>
    <t>принято считать 15 тыс.штук = 1 пуд</t>
  </si>
  <si>
    <t>принято считать 20 тыс.штук = 1 пуд</t>
  </si>
  <si>
    <t>принято считать 1000 грд. = 8 пудов</t>
  </si>
  <si>
    <t>принято считать 1 бутылка = 3 фунта</t>
  </si>
  <si>
    <t>Порядок следования пунктов в источнике другой</t>
  </si>
  <si>
    <t>к</t>
  </si>
  <si>
    <t>водопропускной</t>
  </si>
  <si>
    <t>Домашняя птица битая и дичь</t>
  </si>
  <si>
    <t>принято считать 1 штука = 10 фунтов</t>
  </si>
  <si>
    <t>принято считать 1 штука = 5 фунтов</t>
  </si>
  <si>
    <t>принято считать 1 штука = 20 пудов</t>
  </si>
  <si>
    <t>принято считать 1 штука = 10 пудов</t>
  </si>
  <si>
    <t>с выдачею премии с пуда:</t>
  </si>
  <si>
    <t>по 4р. 65к.</t>
  </si>
  <si>
    <t>по 4р. 87 1/2к.</t>
  </si>
  <si>
    <t>по 5р. 40к.</t>
  </si>
  <si>
    <t>Малахит в изделиях</t>
  </si>
  <si>
    <t>принято считать 1 штука = 30 фунтов</t>
  </si>
  <si>
    <t>принято считать 1 штука = 1 пуд</t>
  </si>
  <si>
    <r>
      <t xml:space="preserve">Итого хлеба </t>
    </r>
    <r>
      <rPr>
        <sz val="10"/>
        <rFont val="Arial Cyr"/>
        <family val="2"/>
      </rPr>
      <t>(кроме картофеля, гороха и бобов)</t>
    </r>
  </si>
  <si>
    <t>Чернослив (сухая слива)</t>
  </si>
  <si>
    <t>Винные ягоды</t>
  </si>
  <si>
    <t>Финики</t>
  </si>
  <si>
    <t>Фрукты и ягоды сухие, кроме особо поименов.</t>
  </si>
  <si>
    <t>Итого рыбы всякой</t>
  </si>
  <si>
    <t>Всякая мягкая рухлядь российского промысла, привезенная на российских судах…</t>
  </si>
  <si>
    <t>Всякий естественный песок и земля инфузорная</t>
  </si>
  <si>
    <t>Натр сернокислый кислый, сернистокислый и проч.; сернистый натрий</t>
  </si>
  <si>
    <t>Карболовая кислота очищенная</t>
  </si>
  <si>
    <t>Плуги, кроме особо поименов.</t>
  </si>
  <si>
    <t>Бороны</t>
  </si>
  <si>
    <t>Жнеи, сенокосилки, сноповязалки, кроме особо поименов.</t>
  </si>
  <si>
    <t>Молотилки, кроме особо поименов.</t>
  </si>
  <si>
    <t>Веялки и сортировки, кроме особо поименов.</t>
  </si>
  <si>
    <t>Сеялки</t>
  </si>
  <si>
    <t>Прессы для сена, соломы, пеньки, хлопка и проч.</t>
  </si>
  <si>
    <t>Соломорезки, корнерезки, зернодробилки и проч.</t>
  </si>
  <si>
    <t>Маслобойки, сепараторы</t>
  </si>
  <si>
    <t>Всякие другие с/х машины, особо непоименов.</t>
  </si>
  <si>
    <t>Шелковые коконы, бур-де-суа и проч.</t>
  </si>
  <si>
    <t>Пр.1:56,1</t>
  </si>
  <si>
    <t>Пр.1:56,2</t>
  </si>
  <si>
    <t>Пр.1:56,4а</t>
  </si>
  <si>
    <t>Пр.1:56,4б</t>
  </si>
  <si>
    <t>Конфеты, варенья, сахарные сиропы с прим. сдабрив. вещ. и проч.</t>
  </si>
  <si>
    <t>Чернила жидкие и сухие в порошке</t>
  </si>
  <si>
    <t>Руды металлические всякие</t>
  </si>
  <si>
    <t>с содержанием серебра свыше 0,5%</t>
  </si>
  <si>
    <t>В т.ч. чистого серебра</t>
  </si>
  <si>
    <t>минеральные всякие, кроме графита</t>
  </si>
  <si>
    <t>Серный колчедан, с содержанием меди до 2%</t>
  </si>
  <si>
    <t>В т.ч. чистой меди</t>
  </si>
  <si>
    <t>Чугун в штыках и проч. – всякий, кроме особо поименов.</t>
  </si>
  <si>
    <t>марганцевый, кремнистый, хромистый</t>
  </si>
  <si>
    <t>Железо полосовое и сортовое всякое, кроме особо поименов., и проч.</t>
  </si>
  <si>
    <t>Железные рельсы, хотя бы со шпунтами</t>
  </si>
  <si>
    <t>Железо листовое всякое, включ. до №25 по бирмингем.калибру, и проч.</t>
  </si>
  <si>
    <t>листовое, свыше №25</t>
  </si>
  <si>
    <t>Жесть простая (луженое железо)</t>
  </si>
  <si>
    <t>лакированная и пр.; листовое железо раскрашенное и проч.</t>
  </si>
  <si>
    <t>Сталь полосовая и сортовая, в болванках и лому</t>
  </si>
  <si>
    <t>Стальные рельсы, хотя бы со шпунтами</t>
  </si>
  <si>
    <t>Сталь листовая всяк., включ. до №25 по бирмингем.калибру, и проч.</t>
  </si>
  <si>
    <t>листовая, свыше №25</t>
  </si>
  <si>
    <t>Медь, в порошке и полупродуктах: в штыках, слитках, стружках, опилках и лому</t>
  </si>
  <si>
    <t>В полосах, прутьях и листах:</t>
  </si>
  <si>
    <t>Медь</t>
  </si>
  <si>
    <t>Алюминий</t>
  </si>
  <si>
    <t>Никель</t>
  </si>
  <si>
    <t>Прочие металлы и сплавы</t>
  </si>
  <si>
    <t>Листы оловянн. тонкие, весом 1зол. и менее в 25 кв.дюймах</t>
  </si>
  <si>
    <t>Листы оловянн. тонкие, весом 1зол. и менее в 25 кв.дюймах – окрашенные или покрытые цветным лаком</t>
  </si>
  <si>
    <t xml:space="preserve">Оловянные и свинцовые, покрытые оловом, листы, окрашенные или покрытые цветным лаком, кроме поименов. в литере "а" </t>
  </si>
  <si>
    <t>Олово в листах, хотя бы шлифованн. и полированн.; подводка зеркальная; свинцовые листы, покрытые оловом, кроме литеры "а"</t>
  </si>
  <si>
    <t>Цинк в свинках и лому; цинковая зола</t>
  </si>
  <si>
    <t>в листах, хотя бы шлифованных и полированных</t>
  </si>
  <si>
    <t>Цинковые листы, покрытые простыми металлами</t>
  </si>
  <si>
    <t>Позументная и вышивная работа золотая и проч.</t>
  </si>
  <si>
    <t>Платина в полосах, проволоке и лист., в изделиях всякого рода</t>
  </si>
  <si>
    <t>без украшений и изделия штампованные и проч.</t>
  </si>
  <si>
    <t>с украшениями (кроме штампованных) и проч.</t>
  </si>
  <si>
    <t>изделия, поименов. в пп.1 и 2, позолоченные и посеребренные -- в 1 фунт и более в штуке</t>
  </si>
  <si>
    <t>менее 1 фунта в штуке</t>
  </si>
  <si>
    <t>Чугунные отливки без всякой обделки, кроме труб</t>
  </si>
  <si>
    <t>Таблица переведена в электронный вид в рамках проекта "История и статистика внешней торговли России, 1897–1916"</t>
  </si>
  <si>
    <t>Источник данных:</t>
  </si>
  <si>
    <t>Вывоз из России всех учитываемых товаров и товарных групп за 1903 г.</t>
  </si>
  <si>
    <t>Привоз в Россию всех учитываемых товаров и товарных групп за 1903 г. (очищено таможенной пошлиной и выпущено на внутреннее потребление)</t>
  </si>
  <si>
    <t>Обзор внешней торговли России по европейской и азиатской границам за 1903 год. СПб., 1905. Табл. VII.</t>
  </si>
  <si>
    <t>Обзор внешней торговли России по европейской и азиатской границам за 1903 год. СПб., 1905. Табл. IV.</t>
  </si>
  <si>
    <t>Трубы чугунные, без обработки, покрытые смолою или асфальтом</t>
  </si>
  <si>
    <t>Чугунные изделия обделанные, обточенные, эмалированные (кроме посуды) и проч.</t>
  </si>
  <si>
    <t>Всякие необдел. изделия из ковкого чугуна и обделанные, более 5ф. в штуке</t>
  </si>
  <si>
    <t>Железные и стальные изделия, кованн., штампованн., литые и проч., кроме труб</t>
  </si>
  <si>
    <t>Трубы железные газо- и водопроводные, неоцинкованные</t>
  </si>
  <si>
    <t>Цепи якорные и блочные; якоря, кроме беспошлинных</t>
  </si>
  <si>
    <t>Железные и стальные якоря и цепи для вооруженных парусных морских судов</t>
  </si>
  <si>
    <t>Котлы паровые железные</t>
  </si>
  <si>
    <t>Железные и стальные изделия котельной работы и проч., кроме труб</t>
  </si>
  <si>
    <t>Трубы железные и стальные котельной работы</t>
  </si>
  <si>
    <t>Железные и стальные изделия, обделанные, обточенные, более 5ф. в штуке, кроме труб</t>
  </si>
  <si>
    <t>Трубы железные газо- и водопроводные, оцинкованные</t>
  </si>
  <si>
    <t>Железные и стальные изделия -- в 5ф. и менее в штуке, кроме труб</t>
  </si>
  <si>
    <t>Итого зонтиков</t>
  </si>
  <si>
    <t>всякие металлические, кроме золотых, серебряных и платиновых; всякие льняные, бумажные, шерстяные и шелковые</t>
  </si>
  <si>
    <t>Итого пуговиц</t>
  </si>
  <si>
    <t>Изделия из стекляруса, бисера, бус, хотя бы с примесью других материалов</t>
  </si>
  <si>
    <t>Приводные ремни из верблюжьей шерсти</t>
  </si>
  <si>
    <t>Шерстяные ковры всякие</t>
  </si>
  <si>
    <t>основы для ковров с напечатанными рисунками</t>
  </si>
  <si>
    <t>2а-Пр</t>
  </si>
  <si>
    <t>2б-Пр</t>
  </si>
  <si>
    <t>Горчица сухая, молотая, неприготовл., в помещениях:</t>
  </si>
  <si>
    <t>больших</t>
  </si>
  <si>
    <t>мелких</t>
  </si>
  <si>
    <t>Ваниль и шафран</t>
  </si>
  <si>
    <t>Те же – в порошкообразном виде</t>
  </si>
  <si>
    <t>Кардамон, мушкатный цвет и орех</t>
  </si>
  <si>
    <t>Калган</t>
  </si>
  <si>
    <t>Калган тертый</t>
  </si>
  <si>
    <t>Итого пряностей</t>
  </si>
  <si>
    <t>3в</t>
  </si>
  <si>
    <t>Кофе сырой, в зернах</t>
  </si>
  <si>
    <t>Какао в зернах и шелуха оного, в сыром виде</t>
  </si>
  <si>
    <t>Те же – в поджаренном виде</t>
  </si>
  <si>
    <t>Чай байховый (черный и проч.)</t>
  </si>
  <si>
    <t>зеленый всех сортов (для Закаспийской области, Бухарского ханства и Туркестана)</t>
  </si>
  <si>
    <t>кирпичный</t>
  </si>
  <si>
    <t>плиточный</t>
  </si>
  <si>
    <t>Итого чая</t>
  </si>
  <si>
    <t>Итого табака</t>
  </si>
  <si>
    <t>Сахар-рафинад, мелис, лумп и леденец в головах и кусках</t>
  </si>
  <si>
    <t>Мед-сырец</t>
  </si>
  <si>
    <t>Патока всякая</t>
  </si>
  <si>
    <t>Сахарн.сиропы без сдабрив.прим.; крахм. или виноград.сахар и проч.</t>
  </si>
  <si>
    <t>В том числе алкоголя (град)</t>
  </si>
  <si>
    <t>2аа</t>
  </si>
  <si>
    <t>2ба</t>
  </si>
  <si>
    <t>2бб</t>
  </si>
  <si>
    <t>2в</t>
  </si>
  <si>
    <t>Дрожжи семянные и всякие жидкие</t>
  </si>
  <si>
    <t>сухие и прессованные всякие</t>
  </si>
  <si>
    <t>Хмелевой экстракт</t>
  </si>
  <si>
    <t>2г</t>
  </si>
  <si>
    <t>2д</t>
  </si>
  <si>
    <t>2и</t>
  </si>
  <si>
    <t>2i</t>
  </si>
  <si>
    <t>1е</t>
  </si>
  <si>
    <t>2е</t>
  </si>
  <si>
    <t>1ж</t>
  </si>
  <si>
    <t>2ж</t>
  </si>
  <si>
    <t>2з</t>
  </si>
  <si>
    <t>Соль очищенная столовая, в мелких помещениях</t>
  </si>
  <si>
    <t>Сыр</t>
  </si>
  <si>
    <t>Масло коровье и овечье</t>
  </si>
  <si>
    <t>Рыба маринованная, в масле и фаршированная всякая</t>
  </si>
  <si>
    <t>Икра</t>
  </si>
  <si>
    <t>Пр.2</t>
  </si>
  <si>
    <t>Рыба соленая и копченая всякая (кроме сельдей)</t>
  </si>
  <si>
    <t>Треска и всякая другая рыба, сушеная и вяленая</t>
  </si>
  <si>
    <t>Рыба свежая, привезенная к Измаильской там. и Вилковской заст. в зимнее время – на санях</t>
  </si>
  <si>
    <t>4а</t>
  </si>
  <si>
    <t>4б</t>
  </si>
  <si>
    <t>Пр1</t>
  </si>
  <si>
    <t>Пр2</t>
  </si>
  <si>
    <t>Молоко в натуральном виде</t>
  </si>
  <si>
    <t>Творог и сметана</t>
  </si>
  <si>
    <t>Мясо свежее всякое</t>
  </si>
  <si>
    <t>Дичь всякая</t>
  </si>
  <si>
    <t>Прочие, особо непоименов., съестные припасы</t>
  </si>
  <si>
    <t>Особо приготовленные кормовые средства для животных</t>
  </si>
  <si>
    <t>Кормовые средства для животных, представляющие отбросы</t>
  </si>
  <si>
    <t>Итого съестных припасов и кормовых средств</t>
  </si>
  <si>
    <t>Мелкий рогатый скот</t>
  </si>
  <si>
    <t>Голуби</t>
  </si>
  <si>
    <t>Птица домашняя всякая</t>
  </si>
  <si>
    <t>Боровы, свиньи и поросята</t>
  </si>
  <si>
    <t>Собаки</t>
  </si>
  <si>
    <t>Ослы</t>
  </si>
  <si>
    <t>Верблюды</t>
  </si>
  <si>
    <t>Мулы</t>
  </si>
  <si>
    <t>Прочие домашние животные (кошки и др.)</t>
  </si>
  <si>
    <t>Рыба живая в садках, раки живые</t>
  </si>
  <si>
    <t>Пчелы живые</t>
  </si>
  <si>
    <t>Прочие животные всякого рода</t>
  </si>
  <si>
    <t>Итого товаров по группе I-й</t>
  </si>
  <si>
    <t>Фосфориты натуральные, немолотые</t>
  </si>
  <si>
    <t>Рыба свежая всякая, кроме поименов. в литере "а"</t>
  </si>
  <si>
    <t>Медно-мышьяковистые соли</t>
  </si>
  <si>
    <t>Вагоны для конно-железных дорог – двуконные</t>
  </si>
  <si>
    <t>7</t>
  </si>
  <si>
    <t>Пассажирские вагоны 1-го класса</t>
  </si>
  <si>
    <t>Пассажирские вагоны 1-го и 2-го класса</t>
  </si>
  <si>
    <t>Мыло косметическое, жидкое, твердое и в порошке</t>
  </si>
  <si>
    <t>Мыло всякое, кроме косметического</t>
  </si>
  <si>
    <t>1-Пр.а</t>
  </si>
  <si>
    <t>1-Пр.б</t>
  </si>
  <si>
    <t>Лаки спиртовые</t>
  </si>
  <si>
    <t>скипидарные</t>
  </si>
  <si>
    <t>56,Пр.2</t>
  </si>
  <si>
    <t>Шкуры бараньи некрашеные</t>
  </si>
  <si>
    <t>масляные (растворы смол в масле)</t>
  </si>
  <si>
    <t>Сургуч, сургучная смола</t>
  </si>
  <si>
    <t>Кора дубильная, неизмельченная в порошок</t>
  </si>
  <si>
    <t>Сумах во всяком виде</t>
  </si>
  <si>
    <t>Квебраховое дерево в бревнах и поленьях</t>
  </si>
  <si>
    <t>Итого дубильных веществ</t>
  </si>
  <si>
    <t>Кверцитрон во всяком виде</t>
  </si>
  <si>
    <t>Деревья красильные в поленьях и чурках</t>
  </si>
  <si>
    <t>Деревья красильные – тертые и крошеные</t>
  </si>
  <si>
    <t>Мел плавленный или отмученный и молотый</t>
  </si>
  <si>
    <t>Крап или марена толченая</t>
  </si>
  <si>
    <t>Индиго (кроме экстракта и индиготина)</t>
  </si>
  <si>
    <t>1ав</t>
  </si>
  <si>
    <t>Кашу (катеху)</t>
  </si>
  <si>
    <t>Берлинская лазурь и парижская синь</t>
  </si>
  <si>
    <t>Ультрамарин (природный, искусственный и зеленый)</t>
  </si>
  <si>
    <t>Синька всякая</t>
  </si>
  <si>
    <t>Белила свинцовые</t>
  </si>
  <si>
    <t>цинковые</t>
  </si>
  <si>
    <t>Сурик свинцовый</t>
  </si>
  <si>
    <t>Ярь-медянка</t>
  </si>
  <si>
    <t>Краски медные (кроме ярь-медянки) и медно-мышьяковистые</t>
  </si>
  <si>
    <t>Экстракты: сафлорный, орселевый; гематеин сухой</t>
  </si>
  <si>
    <t>индиговый – в тесте и жидкий</t>
  </si>
  <si>
    <t>Тушь китайская сухая и жидкая, в флаконах</t>
  </si>
  <si>
    <t>Вакса</t>
  </si>
  <si>
    <t>Итого красок и красильных веществ</t>
  </si>
  <si>
    <t>Итого товаров по группе VI-й</t>
  </si>
  <si>
    <t>Группа 7. Руды, металлы и всякого рода изделия из металлов</t>
  </si>
  <si>
    <t>свыше 2%</t>
  </si>
  <si>
    <t>Пр.2а</t>
  </si>
  <si>
    <t>Пр.2б</t>
  </si>
  <si>
    <t>Медные руды, обгар и шлаки</t>
  </si>
  <si>
    <t>Пр.3</t>
  </si>
  <si>
    <t>Итого чугуна</t>
  </si>
  <si>
    <t>Итого железа</t>
  </si>
  <si>
    <t>Изделия, кроме особо поименов., из стекла цветного и проч.:</t>
  </si>
  <si>
    <t>шлифованные, полированные и граненые</t>
  </si>
  <si>
    <t>Бой стеклянный</t>
  </si>
  <si>
    <t>Итого стеклянных изделий</t>
  </si>
  <si>
    <t>Пр.1</t>
  </si>
  <si>
    <t>до 50 кв.вершков включительно</t>
  </si>
  <si>
    <t>100-200</t>
  </si>
  <si>
    <t>200-300</t>
  </si>
  <si>
    <t>300-400</t>
  </si>
  <si>
    <t>400-500</t>
  </si>
  <si>
    <t>500-600</t>
  </si>
  <si>
    <t>600-800</t>
  </si>
  <si>
    <t>800-2400</t>
  </si>
  <si>
    <t>с живописью, позолотою и разноцветными узорами</t>
  </si>
  <si>
    <t>Майолика всякая, хотя бы с лепными украшениями</t>
  </si>
  <si>
    <t>Фарфоровые изделия (кроме особо поименов.), белые и одноцветн., хотя бы с цветными и позолоченными краями и ободками, но без других украшений</t>
  </si>
  <si>
    <t>Фарфоровая посуда с живописью и проч.; вещи из фарфора и пр. – белые и одноцветные, но без живописи, без позолоты и проч.</t>
  </si>
  <si>
    <t>Итого фаянсовых и фарфоровых изделий</t>
  </si>
  <si>
    <t>Те же – крашеные или лакированные</t>
  </si>
  <si>
    <t>без отделки простыми материалами:</t>
  </si>
  <si>
    <t>весом более 1ф. в штуке</t>
  </si>
  <si>
    <t>1 фунт и менее в штуке</t>
  </si>
  <si>
    <t>Всякие другие вязаные изделия</t>
  </si>
  <si>
    <t>шелковые и полушелковые</t>
  </si>
  <si>
    <t>Итого вязаных изделий и басонной работы</t>
  </si>
  <si>
    <t>Итого товаров по группе IX-й</t>
  </si>
  <si>
    <t>Группа 10. Предметы одеяния, пуговицы, стеклярус, галантерейный товар, письменные принадлежности и проч.</t>
  </si>
  <si>
    <t>Платье мужское:</t>
  </si>
  <si>
    <t>бумажное, льняное и пеньковое</t>
  </si>
  <si>
    <t>из шерстяных тканей</t>
  </si>
  <si>
    <t>Женское и детское платье и пр., кроме особо поименов., из тканей всяких, кроме шелк. и полушелк., без отделки, указанной в литере "б"</t>
  </si>
  <si>
    <t>Итого белья и платья</t>
  </si>
  <si>
    <t>Шляпы кожаные и лакированные</t>
  </si>
  <si>
    <t>Фуражки всякие без меха</t>
  </si>
  <si>
    <t>Итого шляп и фуражек</t>
  </si>
  <si>
    <t>Трубы железные оцинкованные и части их, в 5ф. и менее в штуке</t>
  </si>
  <si>
    <t>Обделанные изделия из ковкого чугуна – в 5ф. и менее в штуке</t>
  </si>
  <si>
    <t>Изделия жестяные всякие и из листового железа, кроме посуды</t>
  </si>
  <si>
    <t>Изделия жестяные и проч. – с позолотою и проч., кроме посуды</t>
  </si>
  <si>
    <t>Посуда железная – с позолотою и проч.</t>
  </si>
  <si>
    <t>при ширине или диам. от 0,25 дюйма до №25 включительно по бирмингемскому калибру</t>
  </si>
  <si>
    <t>свыше №25 до №29 включит.</t>
  </si>
  <si>
    <t>тоньше №29</t>
  </si>
  <si>
    <t>Телеграфные кабели всякие</t>
  </si>
  <si>
    <t>2аб</t>
  </si>
  <si>
    <t>Проволока медная, из медных сплавов и из всяких сплавов недрагоценных металлов:</t>
  </si>
  <si>
    <t>при ширине или диам. от 0,5 дюйма до №25 включительно по бирмингемскому калибру</t>
  </si>
  <si>
    <t>медная, из медных сплавов и из всяких сплавов недрагоценных металлов:</t>
  </si>
  <si>
    <t>Проволока железная и стальная, хотя бы луженая и крытая цинком, обтянутая волокнистыми материалами или гуттаперчею</t>
  </si>
  <si>
    <t>Канаты проволочные, железные и стальные</t>
  </si>
  <si>
    <t>Проволочные изделия железные и стальные всякие, кроме особо поименов.</t>
  </si>
  <si>
    <t>Проволочные тросы для потребностей вооружения и оснастки парусных мореходных судов</t>
  </si>
  <si>
    <t>Проволока железная и стальная и проч., обмотаная шелком и проч.</t>
  </si>
  <si>
    <t>Кардо-ленты и карды всякие</t>
  </si>
  <si>
    <t>Проволочные изделия медные и из медных сплавов всякие, кроме особо поименов.</t>
  </si>
  <si>
    <t>Проволочные ткани медные и из медных сплавов, в которых на длину 1 дюйма приходится 24 и более нитей</t>
  </si>
  <si>
    <t>Проволока медная и проч., до №29 по бирминг. калибру, обтянутая волокнистыми материалами и гуттаперчею</t>
  </si>
  <si>
    <t>Металлические сита из медной проволоки</t>
  </si>
  <si>
    <t>2бб-Пр</t>
  </si>
  <si>
    <t>2бв-Пр</t>
  </si>
  <si>
    <t>Проволока медная и проч., обмотанная шелком и проч., до №29 по бирминг. калибру</t>
  </si>
  <si>
    <t>Гвозди проволочные, резные, подковные, заклепки и проч.</t>
  </si>
  <si>
    <t>Иглы стальные и железные швейные и всякие, кроме нижепоименов.</t>
  </si>
  <si>
    <t>вязальные, паковальные, шнуровальные, шорные и проч.</t>
  </si>
  <si>
    <t>Ножевой товар в простой оправе, щипчики, вилки и проч.</t>
  </si>
  <si>
    <t>в оправе позолоченной и проч.</t>
  </si>
  <si>
    <t>Крестьянские карманные ножи в простой оправе</t>
  </si>
  <si>
    <t>Оружие белое</t>
  </si>
  <si>
    <t>Принадлежности к огнестрельному оружию</t>
  </si>
  <si>
    <t>Косы</t>
  </si>
  <si>
    <t>Ножницы для стрижки овец, резаки, заступы, лопаты и проч.</t>
  </si>
  <si>
    <t>Инструменты ручные для ремесел, худож., фабрик и заводов</t>
  </si>
  <si>
    <t>Литеры для книгопечатания</t>
  </si>
  <si>
    <t>Клише металлические и деревянные</t>
  </si>
  <si>
    <t>Всякие принадлежности для типографского набора и проч.</t>
  </si>
  <si>
    <t>полированные, лакированные, окрашенные и проч.</t>
  </si>
  <si>
    <t>покрытые медью, медными сплавами и никелем</t>
  </si>
  <si>
    <t>Пули и дробь свинцовые</t>
  </si>
  <si>
    <t>Итого разных металлических изделий (кроме драгоценных)</t>
  </si>
  <si>
    <t>Бронзировальный порошок</t>
  </si>
  <si>
    <t>Машины, аппараты и проч. – из меди и ее сплавов</t>
  </si>
  <si>
    <t>Машины динамо-электрические</t>
  </si>
  <si>
    <t>Электрические аккумуляторы всякие и части к ним</t>
  </si>
  <si>
    <t>Паровые машины (двигатели) всякие из чугуна, железа и стали</t>
  </si>
  <si>
    <t>Всякие другие двигатели, кроме паровых (калорич., керосинов., газов. и др.)</t>
  </si>
  <si>
    <t>Локомобили, кроме поименов. в п.5</t>
  </si>
  <si>
    <t>Машины для обработки волокнистых веществ</t>
  </si>
  <si>
    <t>для обработки металлов и дерева</t>
  </si>
  <si>
    <t>Типографские и литографские машины</t>
  </si>
  <si>
    <t>Машины швейные и вязальные</t>
  </si>
  <si>
    <t>Пожарные снаряды, кроме поименов. в п.3</t>
  </si>
  <si>
    <t>Пишущие машины всяких систем</t>
  </si>
  <si>
    <t>Машины для мукомольного дела</t>
  </si>
  <si>
    <t>2ка</t>
  </si>
  <si>
    <t>2кб</t>
  </si>
  <si>
    <t>Всякие особо непоименов. машины – из чугуна и проч.</t>
  </si>
  <si>
    <t>Паровозы для железных и обыкновенных дорог и проч.</t>
  </si>
  <si>
    <t>Паровые пожарные трубы</t>
  </si>
  <si>
    <t>4еа</t>
  </si>
  <si>
    <t>4еб</t>
  </si>
  <si>
    <t>4ев</t>
  </si>
  <si>
    <t>4ег</t>
  </si>
  <si>
    <t>4ед</t>
  </si>
  <si>
    <t>Сортировки: для травяных семян, картофеля и проч.</t>
  </si>
  <si>
    <t>Части машин и аппаратов, отдельно от них привезенные:</t>
  </si>
  <si>
    <t>Пр1а</t>
  </si>
  <si>
    <t>Пр1б</t>
  </si>
  <si>
    <t>из чугуна, железа и стали</t>
  </si>
  <si>
    <t>Запасные части с/х машин, вместе с ними привезенные:</t>
  </si>
  <si>
    <t>Пр2б</t>
  </si>
  <si>
    <t>поименов. в п.6 ст.167</t>
  </si>
  <si>
    <t>прочих сельскохозяйственных машин</t>
  </si>
  <si>
    <t>Аппараты и принадлежности для электрич. освещения, изготовленные из металла штампованием или выдавкою -- неполированные</t>
  </si>
  <si>
    <t>полированные</t>
  </si>
  <si>
    <t>Электрические лампочки накаливания (Эдисона) из стекла и фарфора</t>
  </si>
  <si>
    <t>Осветительные аппараты для маяков, беспошлинно для морского ведомства</t>
  </si>
  <si>
    <t>ав</t>
  </si>
  <si>
    <t>аг</t>
  </si>
  <si>
    <t>Инструменты и приборы математические, чертежные и проч., кроме литеры "а" и особо поименов.; стекла всякие оптические</t>
  </si>
  <si>
    <t>Инструменты хирургические</t>
  </si>
  <si>
    <t>Волшебные фонари и принадлежности к ним</t>
  </si>
  <si>
    <t>Газокалильные колпачки в готовом виде</t>
  </si>
  <si>
    <t>Очки, лорнеты, трубки зрительные, в простых оправах</t>
  </si>
  <si>
    <t>для часов стенных и проч.</t>
  </si>
  <si>
    <t>1-Пр.1</t>
  </si>
  <si>
    <t>Стенные и проч. часы с неотделимыми от корпуса механизмами</t>
  </si>
  <si>
    <t>1-Пр.3а</t>
  </si>
  <si>
    <t>1-Пр.3б</t>
  </si>
  <si>
    <t>Часовые механизмы американской системы</t>
  </si>
  <si>
    <t>Часы с механизмами американской системы, в неотделимых от них без помощи инструмента корпусах</t>
  </si>
  <si>
    <t>Часы карманные, в корпусах золотых, с позолоченными частями и проч.</t>
  </si>
  <si>
    <t>в корпусах, кроме поименов в п.2</t>
  </si>
  <si>
    <t>Пиролюзит в кусках</t>
  </si>
  <si>
    <t>Часы деревянные, с медными или деревянными колесами</t>
  </si>
  <si>
    <t>Часовой прибор в разобранном виде:</t>
  </si>
  <si>
    <t>Органы переносные, фисгармоники, позитивки, арфы</t>
  </si>
  <si>
    <t>Граммофоны, фонографы и т.п. музыкальные инструменты</t>
  </si>
  <si>
    <t>Автомобили большие</t>
  </si>
  <si>
    <t>с оконченной отделкой</t>
  </si>
  <si>
    <t>Экипажи пассажирские большие: кареты, коляски 4хместные и т.п.</t>
  </si>
  <si>
    <t>Автомобили малые</t>
  </si>
  <si>
    <t>с оконченной обойной отделкой</t>
  </si>
  <si>
    <t>Экипажи пассажирские легкие: коляски двухместные, дрожки и т.п.</t>
  </si>
  <si>
    <t>Фургоны, бранкарды</t>
  </si>
  <si>
    <t>Простые крестьянские и т.п. повозки</t>
  </si>
  <si>
    <t>с механическими двигателями</t>
  </si>
  <si>
    <t>Сиденья на колесах и тележки к велосипедам, без отделки</t>
  </si>
  <si>
    <t>Отдельные части велосипедов</t>
  </si>
  <si>
    <t>3ва</t>
  </si>
  <si>
    <t>3вб</t>
  </si>
  <si>
    <t>Отдельные части экипажей, кроме рессор, и проч.</t>
  </si>
  <si>
    <t>принято считать 1шт=3 фунта</t>
  </si>
  <si>
    <t>принято считать 1шт=30фунтов</t>
  </si>
  <si>
    <t>Винный камень неочищенн., виннокислая известь сырая</t>
  </si>
  <si>
    <t>Серпы</t>
  </si>
  <si>
    <t>Изделия из олова и цинка и их сплавов (кроме относящихся к ст.215), неполиров. и некрашеные</t>
  </si>
  <si>
    <t>Изделия из свинца и гартблея, кроме особо поименов.</t>
  </si>
  <si>
    <t>Поталь белая и желтая, в книжках</t>
  </si>
  <si>
    <t>Фольга всякая, кроме позолоченной и посеребреной</t>
  </si>
  <si>
    <t>1аг</t>
  </si>
  <si>
    <t>1ад</t>
  </si>
  <si>
    <t>1бв</t>
  </si>
  <si>
    <t>1бг</t>
  </si>
  <si>
    <t>Итого машин из чугуна, железа и стали</t>
  </si>
  <si>
    <t>1вб</t>
  </si>
  <si>
    <t>Сельскохоз.машины и орудия, без паровых двигателей, особо непоименов.; модели их:</t>
  </si>
  <si>
    <t>Итого сельскохозяйственных машин, кроме особо поименов.</t>
  </si>
  <si>
    <t>Пр.2в</t>
  </si>
  <si>
    <t>Итого проволоки всякой</t>
  </si>
  <si>
    <t>Цепи проволочные блочные</t>
  </si>
  <si>
    <t>Стронцианит и целестин природные, в кусках и порошке</t>
  </si>
  <si>
    <t>Нефтяной эфир, газолин, лигроин, бензин и т.п.</t>
  </si>
  <si>
    <t>Гравюры и т.п.</t>
  </si>
  <si>
    <t>Вещи для музеев и коллекций</t>
  </si>
  <si>
    <t>Прочие изделия, особо непоименов.</t>
  </si>
  <si>
    <t>Всего изделий</t>
  </si>
  <si>
    <t>ВСЕГО ВЫВЕЗЕНО</t>
  </si>
  <si>
    <t>Количество (пуд)</t>
  </si>
  <si>
    <t>тыс.шт.</t>
  </si>
  <si>
    <t>тыс.шт</t>
  </si>
  <si>
    <t>грд</t>
  </si>
  <si>
    <t>Гречиха</t>
  </si>
  <si>
    <t>Прочие хлеба (кроме риса) в зерне</t>
  </si>
  <si>
    <t>е</t>
  </si>
  <si>
    <t>Рис обделанный</t>
  </si>
  <si>
    <t>1а</t>
  </si>
  <si>
    <t>полуобделанный или не имеющий наружной шелухи</t>
  </si>
  <si>
    <t>Рис необделанный (в шелухе)</t>
  </si>
  <si>
    <t>Мука всякая (кроме картофельной)</t>
  </si>
  <si>
    <t>1б</t>
  </si>
  <si>
    <t>Пр</t>
  </si>
  <si>
    <t>1а-Пр</t>
  </si>
  <si>
    <t>Масло коровье</t>
  </si>
  <si>
    <t>Боровы и свиньи</t>
  </si>
  <si>
    <t>в листах</t>
  </si>
  <si>
    <t>крошеный</t>
  </si>
  <si>
    <t>нюхательный</t>
  </si>
  <si>
    <t>Сигары</t>
  </si>
  <si>
    <t>Папиросы</t>
  </si>
  <si>
    <t>Ценность (руб)</t>
  </si>
  <si>
    <t>Тмин</t>
  </si>
  <si>
    <t>Пшеница</t>
  </si>
  <si>
    <t>Рожь</t>
  </si>
  <si>
    <t>Ячмень</t>
  </si>
  <si>
    <t>Овес</t>
  </si>
  <si>
    <t>Кукуруза</t>
  </si>
  <si>
    <t>Горох</t>
  </si>
  <si>
    <t>Греча</t>
  </si>
  <si>
    <t>Просо</t>
  </si>
  <si>
    <t>Сухари, крендели и хлеб печеный</t>
  </si>
  <si>
    <t>Хмель</t>
  </si>
  <si>
    <t>Яйца</t>
  </si>
  <si>
    <t>шт</t>
  </si>
  <si>
    <t>Гривы конские</t>
  </si>
  <si>
    <t>Деготь</t>
  </si>
  <si>
    <t>Анис</t>
  </si>
  <si>
    <t>Икра красная</t>
  </si>
  <si>
    <t>всякая прочая</t>
  </si>
  <si>
    <t>Клюква и брусника</t>
  </si>
  <si>
    <t>пряденая</t>
  </si>
  <si>
    <t>бут</t>
  </si>
  <si>
    <t>Юфть</t>
  </si>
  <si>
    <t>Лен</t>
  </si>
  <si>
    <t>Пенька</t>
  </si>
  <si>
    <t>Пеньковая пакля</t>
  </si>
  <si>
    <t>Семя цитварное</t>
  </si>
  <si>
    <t>Хлопчатая бумага сырец и вата</t>
  </si>
  <si>
    <t>Льняная кудель и пакля</t>
  </si>
  <si>
    <t>Шкуры овечьи и козьи</t>
  </si>
  <si>
    <t>заячьи и кроликовые</t>
  </si>
  <si>
    <t>волчьи, лисьи и рысьи</t>
  </si>
  <si>
    <t>собольи</t>
  </si>
  <si>
    <t>Итого мягкой рухляди</t>
  </si>
  <si>
    <t>Кожи невыделанные большие</t>
  </si>
  <si>
    <t>малые</t>
  </si>
  <si>
    <t>Итого стали</t>
  </si>
  <si>
    <t>Алюминий в штыках, слитках, стружках, опилках, в лому и порошке</t>
  </si>
  <si>
    <t>Никель в штыках, слитках, стружках, опилках, в лому и порошке</t>
  </si>
  <si>
    <t>Прочие металлы и сплавы в штыках, слитках, стружках, опилках, в лому и порошке</t>
  </si>
  <si>
    <t>2бв</t>
  </si>
  <si>
    <t>2бг</t>
  </si>
  <si>
    <t>Итого меди</t>
  </si>
  <si>
    <t>Итого алюминия</t>
  </si>
  <si>
    <t>Итого никеля</t>
  </si>
  <si>
    <t>Итого прочих металлов и сплавов</t>
  </si>
  <si>
    <t>Итого меди, алюминия, никеля и проч.металлов</t>
  </si>
  <si>
    <t>Олово в свинках, прутьях и лому</t>
  </si>
  <si>
    <t>Вермишель, макароны; аррорут, лейоком; саго; отруби миндальные</t>
  </si>
  <si>
    <t>Свекловица сахарная</t>
  </si>
  <si>
    <t>2-Пр</t>
  </si>
  <si>
    <t>3а</t>
  </si>
  <si>
    <t>3б</t>
  </si>
  <si>
    <t>Фенол (карболовая кислота) неочищенный</t>
  </si>
  <si>
    <t>Бензол неочищенный</t>
  </si>
  <si>
    <t>Гарпиус или канифоль</t>
  </si>
  <si>
    <t>Галлипот</t>
  </si>
  <si>
    <t>Асфальтовый камень неизмельченный</t>
  </si>
  <si>
    <t>измельченный</t>
  </si>
  <si>
    <t>Гудрон для заводов, изготовляющих каменноугольн.брикеты</t>
  </si>
  <si>
    <t>Керосин, фотоген</t>
  </si>
  <si>
    <t>Скипидар или скипидарное масло</t>
  </si>
  <si>
    <t>принято считать 10руб=1 пуд</t>
  </si>
  <si>
    <t>принято считать 1200 кв.в. зеркал = 1пуд</t>
  </si>
  <si>
    <t>принято считать 240шт=1пуд</t>
  </si>
  <si>
    <t>принято считать 1шт=2пуда</t>
  </si>
  <si>
    <t>принято считать 1шт=20пудов</t>
  </si>
  <si>
    <t>принято считать 1шт=1пуд</t>
  </si>
  <si>
    <t>принято считать 1шт=10пудов</t>
  </si>
  <si>
    <t>принято считать 1шт=60 пудов</t>
  </si>
  <si>
    <t>принято считать 1шт=500 пудов</t>
  </si>
  <si>
    <t>принято считать 1шт=200пудов</t>
  </si>
  <si>
    <t>принято считать 80 штук = 1 пуду</t>
  </si>
  <si>
    <t>6г</t>
  </si>
  <si>
    <t xml:space="preserve">Купорос железный или зеленый </t>
  </si>
  <si>
    <t>медный (кроме безводного), зальцбургский</t>
  </si>
  <si>
    <t>цинковый; хлористый цинк</t>
  </si>
  <si>
    <t>Антрахинон</t>
  </si>
  <si>
    <t>Бертолетова соль</t>
  </si>
  <si>
    <t>Синь-кали желтое</t>
  </si>
  <si>
    <t>красное</t>
  </si>
  <si>
    <t>Квасцы алюминиевые кристаллические</t>
  </si>
  <si>
    <t>перекаленные и всякие в порошке</t>
  </si>
  <si>
    <t>Сернокислый глинозем</t>
  </si>
  <si>
    <t>Сода (натр углекислый)</t>
  </si>
  <si>
    <t>Поташ (кали углекислое)</t>
  </si>
  <si>
    <t>Натр едкий, неочищенный</t>
  </si>
  <si>
    <t>Натр едкий, очищенный</t>
  </si>
  <si>
    <t>Кали едкое, неочищенное</t>
  </si>
  <si>
    <t>Кали едкое, очищенное</t>
  </si>
  <si>
    <t>Уксусный порошок (древесно-уксусно-кисл. известь неочищ.)</t>
  </si>
  <si>
    <t>Хлорная известь, белильный щелок</t>
  </si>
  <si>
    <t>Серная кислота камерная и купоросное масло</t>
  </si>
  <si>
    <t>3аа</t>
  </si>
  <si>
    <t>3аб</t>
  </si>
  <si>
    <t>3ба</t>
  </si>
  <si>
    <t>3бб</t>
  </si>
  <si>
    <t>дымящаяся, серный ангидрид</t>
  </si>
  <si>
    <t>Сернистый углерод</t>
  </si>
  <si>
    <t>Кислота азотная</t>
  </si>
  <si>
    <t>соляная</t>
  </si>
  <si>
    <t>уксусная</t>
  </si>
  <si>
    <t>винно-каменная</t>
  </si>
  <si>
    <t>дубильная (танин)</t>
  </si>
  <si>
    <t>бензойная</t>
  </si>
  <si>
    <t>лимонная</t>
  </si>
  <si>
    <t>фосфорная и хромовая</t>
  </si>
  <si>
    <t>салициловая</t>
  </si>
  <si>
    <t>Итого проволочных изделий</t>
  </si>
  <si>
    <t>из двух и более тканей, из которых одна полушелковая или шелковая и проч.</t>
  </si>
  <si>
    <t>Чугунная эмалированная посуда</t>
  </si>
  <si>
    <t>Итого чугунных изделий</t>
  </si>
  <si>
    <t>Замки висячие и внутренние, кроме медных; шурупы</t>
  </si>
  <si>
    <t>Итого железных и стальных изделий</t>
  </si>
  <si>
    <t>Посуда железная эмалированная и проч.</t>
  </si>
  <si>
    <t>Итого жестяных изделий</t>
  </si>
  <si>
    <t>Проволока железная и стальная:</t>
  </si>
  <si>
    <t>тоньше 0,3мм</t>
  </si>
  <si>
    <t>Всякая проволока луженая, крытая цинком или другими простыми металлами:</t>
  </si>
  <si>
    <t>железная и стальная:</t>
  </si>
  <si>
    <t>Пр.1а</t>
  </si>
  <si>
    <t>Пр.1б</t>
  </si>
  <si>
    <t>Пр.1в</t>
  </si>
  <si>
    <t>Итого деревянных изделий</t>
  </si>
  <si>
    <t>Гумми-эластик и гуттаперчевая обувь</t>
  </si>
  <si>
    <t>прочие изделия</t>
  </si>
  <si>
    <t>Бумага для письма</t>
  </si>
  <si>
    <t>оберточная</t>
  </si>
  <si>
    <t>Картон</t>
  </si>
  <si>
    <t>Бумага папиросная и в изделиях</t>
  </si>
  <si>
    <t>Рогожи, в товарном виде</t>
  </si>
  <si>
    <t>Мочальные кули</t>
  </si>
  <si>
    <t>Кожаные изделия, особо непоименов.</t>
  </si>
  <si>
    <t>Канаты</t>
  </si>
  <si>
    <t>Веревки</t>
  </si>
  <si>
    <t>Бечевки</t>
  </si>
  <si>
    <t>Итого льняных и пеньковых изделий</t>
  </si>
  <si>
    <t>Войлок</t>
  </si>
  <si>
    <t>Шерстяные ковры</t>
  </si>
  <si>
    <t>Итого шерстяных изделий</t>
  </si>
  <si>
    <t>Бумажные ткани</t>
  </si>
  <si>
    <t>Итого бумажных тканей</t>
  </si>
  <si>
    <t>Шапки, фуражки и т.п.</t>
  </si>
  <si>
    <t>Косметики разные</t>
  </si>
  <si>
    <t>обыкновенное</t>
  </si>
  <si>
    <t>Янтарь в изделиях</t>
  </si>
  <si>
    <t>Игрушки</t>
  </si>
  <si>
    <r>
      <t>прочие</t>
    </r>
    <r>
      <rPr>
        <sz val="10"/>
        <color indexed="22"/>
        <rFont val="Arial Cyr"/>
        <family val="0"/>
      </rPr>
      <t xml:space="preserve"> (в пудах)</t>
    </r>
  </si>
  <si>
    <t>стенные</t>
  </si>
  <si>
    <t>столовые</t>
  </si>
  <si>
    <t>Экипажи рессорные</t>
  </si>
  <si>
    <t>Велосипеды</t>
  </si>
  <si>
    <t>Повозки и т.п.</t>
  </si>
  <si>
    <t>Свечи восковые</t>
  </si>
  <si>
    <t>стеариновые</t>
  </si>
  <si>
    <t>Картины</t>
  </si>
  <si>
    <t>Картофельная мука</t>
  </si>
  <si>
    <t>Итого бумажной пряжи</t>
  </si>
  <si>
    <t>Шерсть чесаная некрашеная</t>
  </si>
  <si>
    <t>чесаная крашеная</t>
  </si>
  <si>
    <t>Итого шерсти чесаной, пряденой и крученой</t>
  </si>
  <si>
    <t>Пергамент</t>
  </si>
  <si>
    <t>Лакированные кожи большие</t>
  </si>
  <si>
    <t>Итого кож выделанных</t>
  </si>
  <si>
    <t>Шкуры куньи</t>
  </si>
  <si>
    <t>3г</t>
  </si>
  <si>
    <t>Кожи всякие, скроенные для обуви и мелких изделий</t>
  </si>
  <si>
    <t>Перчатки кожаные всякие</t>
  </si>
  <si>
    <t>Сбруя конская с принадлежностями; седельно-шорные изделия; хлысты из ремешков</t>
  </si>
  <si>
    <t>Приводные машинные ремни несшитые, гонки для ткацких станков; круглые приводные ремешки</t>
  </si>
  <si>
    <t>6а</t>
  </si>
  <si>
    <t>6б</t>
  </si>
  <si>
    <t>6в</t>
  </si>
  <si>
    <t>Итого кожаных изделий</t>
  </si>
  <si>
    <t>Итого товаров по группе II-й</t>
  </si>
  <si>
    <t>1аа</t>
  </si>
  <si>
    <t>1аб</t>
  </si>
  <si>
    <t>очищенное</t>
  </si>
  <si>
    <t>Мешки джутовые и холстинные; грубые мешочные и упаковочные джутовые ткани</t>
  </si>
  <si>
    <t>Фрукты и ягоды соленые, моченые и всякие, кроме особо поименов.</t>
  </si>
  <si>
    <t>1в</t>
  </si>
  <si>
    <t>1г</t>
  </si>
  <si>
    <t>1д</t>
  </si>
  <si>
    <t>Апельсины и померанцы свежие</t>
  </si>
  <si>
    <t>Лимоны свежие</t>
  </si>
  <si>
    <t>Корка лимонная, апельсинов. и померанцевая, сухая или в рассоле</t>
  </si>
  <si>
    <t>Виноград свежий</t>
  </si>
  <si>
    <t>подсолнечное</t>
  </si>
  <si>
    <t>Платина</t>
  </si>
  <si>
    <t>Железо листовое</t>
  </si>
  <si>
    <t>прочих сортов</t>
  </si>
  <si>
    <t>Пиявки</t>
  </si>
  <si>
    <t>Цинк</t>
  </si>
  <si>
    <t>Руда железная</t>
  </si>
  <si>
    <t>Поташ</t>
  </si>
  <si>
    <t>Рыбий жир</t>
  </si>
  <si>
    <t>Семя льняное</t>
  </si>
  <si>
    <t>конопляное</t>
  </si>
  <si>
    <t>Хвосты конские</t>
  </si>
  <si>
    <t>Шелк сырец</t>
  </si>
  <si>
    <t>пряденый</t>
  </si>
  <si>
    <t>немытая</t>
  </si>
  <si>
    <t>Галантерейные вещи</t>
  </si>
  <si>
    <t>Постели и тюфяки</t>
  </si>
  <si>
    <t>Сбруя конская</t>
  </si>
  <si>
    <t>Часы карманные</t>
  </si>
  <si>
    <t>Губка древесная</t>
  </si>
  <si>
    <t>Лошади</t>
  </si>
  <si>
    <t>Солома</t>
  </si>
  <si>
    <t>Сено</t>
  </si>
  <si>
    <t>Торф</t>
  </si>
  <si>
    <t>Янтарь</t>
  </si>
  <si>
    <t>Яички шелковичных червей</t>
  </si>
  <si>
    <t>Ртуть</t>
  </si>
  <si>
    <t>Рога всякие и копыта</t>
  </si>
  <si>
    <t>Дрожжи</t>
  </si>
  <si>
    <t>Солод</t>
  </si>
  <si>
    <t>Цикорий</t>
  </si>
  <si>
    <t>в бутылках</t>
  </si>
  <si>
    <t>Мел белый очищенный</t>
  </si>
  <si>
    <t>Сети рыболовные</t>
  </si>
  <si>
    <t>Кружева всякие</t>
  </si>
  <si>
    <t>Мыло благовонное</t>
  </si>
  <si>
    <t>Кирпич</t>
  </si>
  <si>
    <t>Книги</t>
  </si>
  <si>
    <t>Сажа</t>
  </si>
  <si>
    <t>Фасоль, бобы и чечевица</t>
  </si>
  <si>
    <t>Крупа гречневая</t>
  </si>
  <si>
    <t>Пшено просяное</t>
  </si>
  <si>
    <t>Рис</t>
  </si>
  <si>
    <t>Мука пшеничная</t>
  </si>
  <si>
    <t>ржаная</t>
  </si>
  <si>
    <t>всякая прочая, кроме картофельной</t>
  </si>
  <si>
    <t>Прочий хлеб, особо непоименов.</t>
  </si>
  <si>
    <t>Итого хлеба</t>
  </si>
  <si>
    <t>Хлеб необмолоченный</t>
  </si>
  <si>
    <t>Картофель</t>
  </si>
  <si>
    <t>Крахмал и декстрин</t>
  </si>
  <si>
    <t>Вермишель и макароны</t>
  </si>
  <si>
    <t>Соль поваренная</t>
  </si>
  <si>
    <t>Свекловица</t>
  </si>
  <si>
    <t>Лук и чеснок в головках</t>
  </si>
  <si>
    <t>а</t>
  </si>
  <si>
    <t>б</t>
  </si>
  <si>
    <t>Зеленый горошек сушеный</t>
  </si>
  <si>
    <t>Изюм</t>
  </si>
  <si>
    <t>Мясо свежее всякое, кроме свинины</t>
  </si>
  <si>
    <t>Свинина свежая</t>
  </si>
  <si>
    <t>в</t>
  </si>
  <si>
    <t>Дичь битая</t>
  </si>
  <si>
    <t>Свиное комковое сало</t>
  </si>
  <si>
    <t>Итого мяса</t>
  </si>
  <si>
    <t>Бульон и мясной экстракт</t>
  </si>
  <si>
    <t>Сыр коровий</t>
  </si>
  <si>
    <t>консервированное</t>
  </si>
  <si>
    <t>Творог (коровий) и сметана</t>
  </si>
  <si>
    <t>г</t>
  </si>
  <si>
    <t>д</t>
  </si>
  <si>
    <t>Искусственное масло (олеомаргарин)</t>
  </si>
  <si>
    <t>Яичные желтки</t>
  </si>
  <si>
    <t>белки</t>
  </si>
  <si>
    <t>Мед сырец, медовая патока</t>
  </si>
  <si>
    <t>Свеклосахарная черная патока (мелясса)</t>
  </si>
  <si>
    <t>Патока картофельная</t>
  </si>
  <si>
    <t>Пряники и разные печенья</t>
  </si>
  <si>
    <t>Грибы свежие</t>
  </si>
  <si>
    <t>сушеные</t>
  </si>
  <si>
    <t>всякая, кроме красной</t>
  </si>
  <si>
    <t>Рыба свежая</t>
  </si>
  <si>
    <t>соленая и копченая: сельдь</t>
  </si>
  <si>
    <t>прочая, кроме сельди</t>
  </si>
  <si>
    <t>аа</t>
  </si>
  <si>
    <t>аб</t>
  </si>
  <si>
    <t>Пряности</t>
  </si>
  <si>
    <t>Сахарный песок белый</t>
  </si>
  <si>
    <t>желтый</t>
  </si>
  <si>
    <t>Итого сахара</t>
  </si>
  <si>
    <t>Миндаль и орехи</t>
  </si>
  <si>
    <t>Табак в листах</t>
  </si>
  <si>
    <t>Чай</t>
  </si>
  <si>
    <t>Спирт</t>
  </si>
  <si>
    <t>Вино хлебное очищенное</t>
  </si>
  <si>
    <t>Ликеры, водки, настойки и т.п.</t>
  </si>
  <si>
    <t>шипучие</t>
  </si>
  <si>
    <t>Портер</t>
  </si>
  <si>
    <r>
      <t xml:space="preserve">Пиво </t>
    </r>
    <r>
      <rPr>
        <sz val="10"/>
        <color indexed="22"/>
        <rFont val="Arial Cyr"/>
        <family val="0"/>
      </rPr>
      <t>в пудах</t>
    </r>
  </si>
  <si>
    <t>Мед</t>
  </si>
  <si>
    <t>Уксус и уксусная эссенция</t>
  </si>
  <si>
    <t>Горчица сухая, молотая, неприготовленная</t>
  </si>
  <si>
    <t>Итого жизненных припасов</t>
  </si>
  <si>
    <t>Бревна дубовые</t>
  </si>
  <si>
    <t>сосновые</t>
  </si>
  <si>
    <t>еловые</t>
  </si>
  <si>
    <t>прочих пород</t>
  </si>
  <si>
    <t>Жердняк</t>
  </si>
  <si>
    <t>Фашины</t>
  </si>
  <si>
    <t>Драницы и гонт</t>
  </si>
  <si>
    <t>Солома и палочки спичечные</t>
  </si>
  <si>
    <t>ж</t>
  </si>
  <si>
    <t>з</t>
  </si>
  <si>
    <t>и</t>
  </si>
  <si>
    <t>i</t>
  </si>
  <si>
    <t>ка</t>
  </si>
  <si>
    <t>Мука картофельная</t>
  </si>
  <si>
    <t>Крахмал всякий</t>
  </si>
  <si>
    <t>Декстрин</t>
  </si>
  <si>
    <t>Столбы, валы, шахтовые подпорки и т.п.</t>
  </si>
  <si>
    <t>Галмей (цинковая руда и зола)</t>
  </si>
  <si>
    <t>Бензин, лигроин, газолин</t>
  </si>
  <si>
    <t>Нефтяное смазочное масло неочищенное</t>
  </si>
  <si>
    <t>5а</t>
  </si>
  <si>
    <t>принято считать 1шт=15пудов</t>
  </si>
  <si>
    <t>принято считать 1шт=от 80пудов</t>
  </si>
  <si>
    <t>Вещи галантерейные и пр, из меди, медных сплавов и проч., менее 3ф. в штуке, без примеси др.металлов</t>
  </si>
  <si>
    <t>Образчики разных материй и изделий, не имеющие вида товаров</t>
  </si>
  <si>
    <t>Сверх того, драгоценные металлы:</t>
  </si>
  <si>
    <t>148,1а</t>
  </si>
  <si>
    <t>148,1б</t>
  </si>
  <si>
    <t>А</t>
  </si>
  <si>
    <t>Б</t>
  </si>
  <si>
    <t>В</t>
  </si>
  <si>
    <t>Г</t>
  </si>
  <si>
    <t>Д</t>
  </si>
  <si>
    <t>Е</t>
  </si>
  <si>
    <t>Золото в слитках и прокатанное в полосы и листы (кроме поименов. в ст.148,5)</t>
  </si>
  <si>
    <t>принято считать 1шт=150пудов</t>
  </si>
  <si>
    <t>5б</t>
  </si>
  <si>
    <t>Итого овощей</t>
  </si>
  <si>
    <t>Проклеенные резиною ткани для кардо-лент – с войлоком</t>
  </si>
  <si>
    <t>без войлока</t>
  </si>
  <si>
    <t>Итого товаров по группе V-й</t>
  </si>
  <si>
    <t>Группа 6. Материалы и продукты химического производства</t>
  </si>
  <si>
    <t>Страссфуртские соли, хотя бы молотые</t>
  </si>
  <si>
    <t>Хлористый калий, сернокислое кали</t>
  </si>
  <si>
    <t>Сера неочищенная комовая</t>
  </si>
  <si>
    <t>очищенная и серный цвет</t>
  </si>
  <si>
    <t>Сурьма в сыром виде</t>
  </si>
  <si>
    <t>в металлическом виде</t>
  </si>
  <si>
    <t>Магнезит природный в кусках</t>
  </si>
  <si>
    <t>природный молотый</t>
  </si>
  <si>
    <t>молотые</t>
  </si>
  <si>
    <t>углекислый, иск.приготовл.</t>
  </si>
  <si>
    <t>сернокислый</t>
  </si>
  <si>
    <t>Отдел I. Жизненные припасы</t>
  </si>
  <si>
    <t>Отдел II. Сырые и полуобработанные материалы</t>
  </si>
  <si>
    <t>заводско-мытая</t>
  </si>
  <si>
    <t>Отдел III. Животные</t>
  </si>
  <si>
    <t>Отдел IV. Изделия фабричные, заводские и ремесленные</t>
  </si>
  <si>
    <t>Рисунки и чертежи, исполненные от руки</t>
  </si>
  <si>
    <t>Группа I. Жизненные припасы</t>
  </si>
  <si>
    <t>Группа II. Животные продукты и изделия из животных продуктов</t>
  </si>
  <si>
    <t>Группа III. Лесной товар, деревянные и корзинные изделия</t>
  </si>
  <si>
    <t>Свинец в свинках и лому</t>
  </si>
  <si>
    <t>Глет, зильберглет, свинцовая зола</t>
  </si>
  <si>
    <t>Свинец в рулях, листах, проволоке и трубах</t>
  </si>
  <si>
    <t>Гартблей или типографский металл, не в деле</t>
  </si>
  <si>
    <t>Золото в изделиях всякого рода и проч.</t>
  </si>
  <si>
    <t>Серебро в изделиях и проч.</t>
  </si>
  <si>
    <t>Золото и серебро в тонких листах и проч.</t>
  </si>
  <si>
    <t>Мишура волоченая и пряденая и проч.</t>
  </si>
  <si>
    <t>Карандаши всякие, в т.ч.цветные, в оправе или без оной</t>
  </si>
  <si>
    <t>Прочие принадлежности для письма, рисования, живописи, в др.статьях непоименов.: перья, чернильницы, облатки и проч.</t>
  </si>
  <si>
    <t>Аспидные доски и грифели</t>
  </si>
  <si>
    <t>Вещи для музеев, коллекций или кабинетов археологич. и проч.</t>
  </si>
  <si>
    <t>Итого товаров по группе X-й</t>
  </si>
  <si>
    <t>Всего жизненных припасов</t>
  </si>
  <si>
    <t>Всего сырых и полуобработанных материалов</t>
  </si>
  <si>
    <t>Всего животных</t>
  </si>
  <si>
    <t>Изделия из белого, некрашеного стекла и хрусталя, шлифованные, полированные, граненые, но без украшений</t>
  </si>
  <si>
    <t>Всего товаров</t>
  </si>
  <si>
    <t>жареный, в зернах и молотый; суррогаты кофейные всякие молотые или прессованные</t>
  </si>
  <si>
    <t>в сигарах; крошеный, завернутый в табачные листья; папиросы</t>
  </si>
  <si>
    <t>Мясо соленое, копченое и вяленое, кроме свиного</t>
  </si>
  <si>
    <t>Мясо соленое, копченое и вяленое, свиное</t>
  </si>
  <si>
    <t>мытая перегон</t>
  </si>
  <si>
    <t>Льняная пряжа</t>
  </si>
  <si>
    <t>Пеньковая пряжа</t>
  </si>
  <si>
    <t>Астралин, пиронафт, соляровое масло</t>
  </si>
  <si>
    <t>Музыкальные инструменты (фортепиано и т.п.)</t>
  </si>
  <si>
    <t>Спички</t>
  </si>
  <si>
    <t>Химические и фармацевтич.продукты, особо непоименов.</t>
  </si>
  <si>
    <t>9а</t>
  </si>
  <si>
    <t>Итого химических продуктов и материалов</t>
  </si>
  <si>
    <t>1-Пр</t>
  </si>
  <si>
    <t>Эфир (серный)</t>
  </si>
  <si>
    <t>Коллодиум</t>
  </si>
  <si>
    <t>Хлорал и хлороформ</t>
  </si>
  <si>
    <t>Опий и лактукарий</t>
  </si>
  <si>
    <t>Всего химических и фармацевтических материалов</t>
  </si>
  <si>
    <t>Масла: оливковое и деревянное</t>
  </si>
  <si>
    <t>Масло какао</t>
  </si>
  <si>
    <t>Олифа или вареное масло</t>
  </si>
  <si>
    <t>ализариновое</t>
  </si>
  <si>
    <t>кокосовое</t>
  </si>
  <si>
    <t>Глицерин неочищенный</t>
  </si>
  <si>
    <t>Итого растительного масла и глицерина</t>
  </si>
  <si>
    <t>Локомобили при сложных молотилках и паровых плугах</t>
  </si>
  <si>
    <t>4е</t>
  </si>
  <si>
    <t>Жнеи-сноповязалки</t>
  </si>
  <si>
    <t>Жнеи с самосбрасывающим прибором</t>
  </si>
  <si>
    <t>Паровые плуги</t>
  </si>
  <si>
    <t>Сложные клеверные молотилки с двумя барабанами</t>
  </si>
  <si>
    <t>Сложные паровые молотилки с барабанами бильными и проч.</t>
  </si>
  <si>
    <t>Сеноворошилки и копные грабли</t>
  </si>
  <si>
    <t>6д</t>
  </si>
  <si>
    <t>6е</t>
  </si>
  <si>
    <t>Машины для разбрасывания порошкообразных удобрений</t>
  </si>
  <si>
    <t>Дробилки для винограда</t>
  </si>
  <si>
    <t>Непрерывно-действующие виноградные прессы</t>
  </si>
  <si>
    <t>Центробежные сливкоотделители и их части</t>
  </si>
  <si>
    <t>Всякие вновь изобретенные или усовершенств. с/х машины и орудия для опытных станций и музеев</t>
  </si>
  <si>
    <t>Итого сложных сельскохозяйственных машин</t>
  </si>
  <si>
    <t>6ж</t>
  </si>
  <si>
    <t>6з</t>
  </si>
  <si>
    <t>6и</t>
  </si>
  <si>
    <t>6i</t>
  </si>
  <si>
    <t>6к</t>
  </si>
  <si>
    <t>6л</t>
  </si>
  <si>
    <t>6м</t>
  </si>
  <si>
    <t>медные и из медных сплавов</t>
  </si>
  <si>
    <t>Всего машин и аппаратов</t>
  </si>
  <si>
    <t>весом более 3 пудов в штуке</t>
  </si>
  <si>
    <t>весом не более 3 пудов в штуке; разновесы</t>
  </si>
  <si>
    <t>Микроскопы и принадлежности к ним</t>
  </si>
  <si>
    <t>Фотографические аппараты</t>
  </si>
  <si>
    <t>Аппараты телеграфные и телефонные</t>
  </si>
  <si>
    <t>Итого физических приборов и аппаратов</t>
  </si>
  <si>
    <t>Часовые механизмы для карманных часов</t>
  </si>
  <si>
    <t>для часов деревянных, с медными или дерев.колесами</t>
  </si>
  <si>
    <t>Дрова дубовые</t>
  </si>
  <si>
    <t>березовые</t>
  </si>
  <si>
    <t>Дерево ореховое</t>
  </si>
  <si>
    <t>пальмовое</t>
  </si>
  <si>
    <t>Клепка всякая</t>
  </si>
  <si>
    <t>га</t>
  </si>
  <si>
    <t>гб</t>
  </si>
  <si>
    <t>Итого лесных материалов</t>
  </si>
  <si>
    <t>Семена клевера</t>
  </si>
  <si>
    <t>тимофеевой травы</t>
  </si>
  <si>
    <t>вики</t>
  </si>
  <si>
    <t>лупина</t>
  </si>
  <si>
    <t>прочих кормовых трав</t>
  </si>
  <si>
    <t>особо непоименов.</t>
  </si>
  <si>
    <t>Итого семян</t>
  </si>
  <si>
    <t>Итого выжимок</t>
  </si>
  <si>
    <t>Солодковый корень</t>
  </si>
  <si>
    <t>свыше 2400 кв.вершков</t>
  </si>
  <si>
    <t>свыше 50 кв.вершков, до 100 кв.в. включительно</t>
  </si>
  <si>
    <t>1з</t>
  </si>
  <si>
    <t>1и</t>
  </si>
  <si>
    <t>1i</t>
  </si>
  <si>
    <t>Зеркальные стекла, необработанные после литья:</t>
  </si>
  <si>
    <t>3и</t>
  </si>
  <si>
    <t>3i</t>
  </si>
  <si>
    <t>Итого зеркальных стекол и зеркал</t>
  </si>
  <si>
    <t>Итого товаров по группе IV-й</t>
  </si>
  <si>
    <t>Группа 5. Топливо (минеральное и растительное), асфальт, смолы и продукты обработки их</t>
  </si>
  <si>
    <t>Уголь каменный</t>
  </si>
  <si>
    <t>Кокс</t>
  </si>
  <si>
    <t>Деготь и смола всякие, кроме особо поименов.</t>
  </si>
  <si>
    <t>Нафталин неочищенный</t>
  </si>
  <si>
    <t>отделанные простыми материалами:</t>
  </si>
  <si>
    <t>Прутяные и плетеные изделия, отделанные бронзировкою, серебрением или золочением</t>
  </si>
  <si>
    <t>Рогожи и кули из оных</t>
  </si>
  <si>
    <t>Итого прутяных, плетеных и т.п. изделий</t>
  </si>
  <si>
    <t>Итого товаров по группе III-й</t>
  </si>
  <si>
    <t>Группа 4. Керамические материалы и изделия</t>
  </si>
  <si>
    <t>Мел в кусках, неочищенный и нежженый</t>
  </si>
  <si>
    <t>Известь жирная (не гидравлическая)</t>
  </si>
  <si>
    <t>Цемент портландский, искусственный или естественный</t>
  </si>
  <si>
    <t>Итого строительных материалов</t>
  </si>
  <si>
    <t>4д</t>
  </si>
  <si>
    <t>Земля инфузорная</t>
  </si>
  <si>
    <t>Фильтры из угля</t>
  </si>
  <si>
    <t>Камень литографский</t>
  </si>
  <si>
    <t>Камни мельничные</t>
  </si>
  <si>
    <t>Слюда в кусках</t>
  </si>
  <si>
    <t>7а</t>
  </si>
  <si>
    <t>7б</t>
  </si>
  <si>
    <t>8а</t>
  </si>
  <si>
    <t>8б</t>
  </si>
  <si>
    <t>Бирюза не в деле</t>
  </si>
  <si>
    <t>Янтарь, кроме особо поименов.</t>
  </si>
  <si>
    <t>1ба</t>
  </si>
  <si>
    <t>1бб</t>
  </si>
  <si>
    <t>Пемза</t>
  </si>
  <si>
    <t>В кусках: Наждак</t>
  </si>
  <si>
    <t>Молотые: Наждак</t>
  </si>
  <si>
    <t>на бумаге</t>
  </si>
  <si>
    <t>на полотне</t>
  </si>
  <si>
    <t>Гусеничный клей для деревьев</t>
  </si>
  <si>
    <t>дюжин</t>
  </si>
  <si>
    <t>принято считать 40 дюжин = 1 пуду</t>
  </si>
  <si>
    <t>принято считать 1шт=20 пуд</t>
  </si>
  <si>
    <t>принято считать 1шт=10 пуд</t>
  </si>
  <si>
    <t>принято считать 1шт=5 пуд</t>
  </si>
  <si>
    <t>принято считать 1шт=1 пуд</t>
  </si>
  <si>
    <t>Дерево всякое в листах и фанерках, не более 0,25 дюйма толщиной</t>
  </si>
  <si>
    <t>Черенки виноградной лозы</t>
  </si>
  <si>
    <t>Антрацен сырой (неочищенный)</t>
  </si>
  <si>
    <t>Платформы и угольные вагоны для железных дорог</t>
  </si>
  <si>
    <t>Товарные вагоны и вагоны-цистерны железнодорожные</t>
  </si>
  <si>
    <t>Пассажирские вагоны 3-го и 2-го класса</t>
  </si>
  <si>
    <t>Пассажирские вагоны 3-го класса, также багажные и почтовые</t>
  </si>
  <si>
    <t>для электрических железных дорог – большие</t>
  </si>
  <si>
    <t>для конно-железных дорог – одноконные</t>
  </si>
  <si>
    <t>для электрических железных дорог – малые</t>
  </si>
  <si>
    <t>9б</t>
  </si>
  <si>
    <t>Суда железные морские для плавания на внешних морях</t>
  </si>
  <si>
    <t>Любительские морские паровые яхты</t>
  </si>
  <si>
    <t>Землечерпательные машины и землесосы</t>
  </si>
  <si>
    <t>Ледоколы для морских портов</t>
  </si>
  <si>
    <t>Плавучие доки</t>
  </si>
  <si>
    <t>Всякие суда железные для плавания по реке Дунаю</t>
  </si>
  <si>
    <t>баржи</t>
  </si>
  <si>
    <t>плавучие краны</t>
  </si>
  <si>
    <t>1к</t>
  </si>
  <si>
    <t>Тряпье всякое, кроме шерстяного:</t>
  </si>
  <si>
    <t>с пошлиною</t>
  </si>
  <si>
    <t>Бумажная масса всякая (кроме целлюлозы) и проч.</t>
  </si>
  <si>
    <t>Целлюлоза во всяком виде</t>
  </si>
  <si>
    <t>Древесно-бумажная масса, спрессованная в листы, в виде картона, и проч.</t>
  </si>
  <si>
    <t>Картон, кроме поименов. в пп. 1 и 4</t>
  </si>
  <si>
    <t>Кровельный толь, несмоленый и просмоленный</t>
  </si>
  <si>
    <t>Изделия из бумаги битой; картон и бумага, намазанные или пропитанные смолой, антисептиками и проч.</t>
  </si>
  <si>
    <t>Воротнички, рукавчики и манишки, приготовленные из бумаги и проч.</t>
  </si>
  <si>
    <t>Бумага непроклеенная всякая, кроме особо поименов., белая и цветная</t>
  </si>
  <si>
    <t>проклеенная всякая, кроме особо поименов., и проч.; тетрадки</t>
  </si>
  <si>
    <t>Картон бристольский и всякий, сатинированный и полированный</t>
  </si>
  <si>
    <t>Прозрачные ткани и бумага для копировки</t>
  </si>
  <si>
    <t>Бумага для письма, типографская и проч., цветная и проч.</t>
  </si>
  <si>
    <t>6аа</t>
  </si>
  <si>
    <t>6аб</t>
  </si>
  <si>
    <t>фотографическая, светочувствительные фотограф. пластинки</t>
  </si>
  <si>
    <t>папиросная и тонкая оберточная</t>
  </si>
  <si>
    <t>в изделиях: конверты, абажуры, искусственные цветы из бумаги и т.п.</t>
  </si>
  <si>
    <t>Олеографии и хромолитографии</t>
  </si>
  <si>
    <t>Растительный пергамент</t>
  </si>
  <si>
    <t>Гравюры, эстампы, рисунки и т.п., типографск. и проч.</t>
  </si>
  <si>
    <t>7в</t>
  </si>
  <si>
    <t>7Пр</t>
  </si>
  <si>
    <t>Переплетные и картонажные изделия, кроме отн. к ст.215 и проч.</t>
  </si>
  <si>
    <t>Картины и проч., исполненные от руки на бумаге и холсте; манускрипты, не в корешковых переплетах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</si>
</sst>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"/>
  </numFmts>
  <fonts count="8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62"/>
      <name val="Arial Cyr"/>
      <family val="0"/>
    </font>
    <font>
      <sz val="10"/>
      <color indexed="6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9"/>
      <name val="Microsoft Sans Serif"/>
      <family val="2"/>
    </font>
    <font>
      <b/>
      <sz val="10"/>
      <name val="Haettenschweiler"/>
      <family val="2"/>
    </font>
    <font>
      <sz val="7"/>
      <name val="Arial Cyr"/>
      <family val="0"/>
    </font>
    <font>
      <sz val="10"/>
      <color indexed="22"/>
      <name val="Arial Cyr"/>
      <family val="0"/>
    </font>
    <font>
      <b/>
      <sz val="9"/>
      <color indexed="18"/>
      <name val="Microsoft Sans Serif"/>
      <family val="2"/>
    </font>
    <font>
      <sz val="9"/>
      <color indexed="62"/>
      <name val="Microsoft Sans Serif"/>
      <family val="2"/>
    </font>
    <font>
      <b/>
      <sz val="10"/>
      <color indexed="20"/>
      <name val="Haettenschweiler"/>
      <family val="2"/>
    </font>
    <font>
      <b/>
      <sz val="9"/>
      <name val="Microsoft Sans Serif"/>
      <family val="2"/>
    </font>
    <font>
      <b/>
      <sz val="9"/>
      <color indexed="62"/>
      <name val="Microsoft Sans Serif"/>
      <family val="2"/>
    </font>
    <font>
      <b/>
      <sz val="10"/>
      <color indexed="62"/>
      <name val="Arial"/>
      <family val="2"/>
    </font>
    <font>
      <b/>
      <sz val="10"/>
      <name val="Arial"/>
      <family val="2"/>
    </font>
    <font>
      <sz val="9"/>
      <color indexed="12"/>
      <name val="Microsoft Sans Serif"/>
      <family val="2"/>
    </font>
    <font>
      <sz val="10"/>
      <color indexed="12"/>
      <name val="Arial Cyr"/>
      <family val="0"/>
    </font>
    <font>
      <sz val="9"/>
      <color indexed="22"/>
      <name val="Microsoft Sans Serif"/>
      <family val="2"/>
    </font>
    <font>
      <sz val="9"/>
      <color indexed="14"/>
      <name val="Microsoft Sans Serif"/>
      <family val="2"/>
    </font>
    <font>
      <sz val="10"/>
      <color indexed="14"/>
      <name val="Arial Cyr"/>
      <family val="0"/>
    </font>
    <font>
      <sz val="8"/>
      <color indexed="14"/>
      <name val="Arial Cyr"/>
      <family val="0"/>
    </font>
    <font>
      <sz val="9"/>
      <color indexed="18"/>
      <name val="Microsoft Sans Serif"/>
      <family val="2"/>
    </font>
    <font>
      <sz val="10"/>
      <color indexed="19"/>
      <name val="Arial Cyr"/>
      <family val="0"/>
    </font>
    <font>
      <sz val="8"/>
      <color indexed="12"/>
      <name val="Arial Cyr"/>
      <family val="0"/>
    </font>
    <font>
      <sz val="10"/>
      <color indexed="53"/>
      <name val="Arial Cyr"/>
      <family val="0"/>
    </font>
    <font>
      <sz val="9"/>
      <color indexed="53"/>
      <name val="Microsoft Sans Serif"/>
      <family val="2"/>
    </font>
    <font>
      <sz val="9"/>
      <color indexed="19"/>
      <name val="Microsoft Sans Serif"/>
      <family val="2"/>
    </font>
    <font>
      <sz val="10"/>
      <color indexed="11"/>
      <name val="Arial Cyr"/>
      <family val="0"/>
    </font>
    <font>
      <sz val="9"/>
      <color indexed="49"/>
      <name val="Microsoft Sans Serif"/>
      <family val="2"/>
    </font>
    <font>
      <sz val="10"/>
      <color indexed="49"/>
      <name val="Arial Cyr"/>
      <family val="0"/>
    </font>
    <font>
      <sz val="8"/>
      <color indexed="49"/>
      <name val="Arial Cyr"/>
      <family val="0"/>
    </font>
    <font>
      <sz val="8"/>
      <color indexed="11"/>
      <name val="Microsoft Sans Serif"/>
      <family val="2"/>
    </font>
    <font>
      <sz val="8"/>
      <color indexed="53"/>
      <name val="Arial Cyr"/>
      <family val="0"/>
    </font>
    <font>
      <b/>
      <sz val="9"/>
      <color indexed="22"/>
      <name val="Microsoft Sans Serif"/>
      <family val="2"/>
    </font>
    <font>
      <sz val="9"/>
      <color indexed="40"/>
      <name val="Microsoft Sans Serif"/>
      <family val="2"/>
    </font>
    <font>
      <sz val="10"/>
      <color indexed="40"/>
      <name val="Arial Cyr"/>
      <family val="0"/>
    </font>
    <font>
      <sz val="9"/>
      <color indexed="16"/>
      <name val="Microsoft Sans Serif"/>
      <family val="2"/>
    </font>
    <font>
      <sz val="10"/>
      <color indexed="16"/>
      <name val="Arial Cyr"/>
      <family val="0"/>
    </font>
    <font>
      <i/>
      <sz val="8"/>
      <color indexed="16"/>
      <name val="Arial Cyr"/>
      <family val="0"/>
    </font>
    <font>
      <i/>
      <sz val="10"/>
      <color indexed="16"/>
      <name val="Arial Cyr"/>
      <family val="0"/>
    </font>
    <font>
      <sz val="8"/>
      <color indexed="22"/>
      <name val="Arial Cyr"/>
      <family val="2"/>
    </font>
    <font>
      <sz val="9"/>
      <color indexed="10"/>
      <name val="Microsoft Sans Serif"/>
      <family val="2"/>
    </font>
    <font>
      <sz val="10"/>
      <color indexed="55"/>
      <name val="Arial Cyr"/>
      <family val="2"/>
    </font>
    <font>
      <b/>
      <sz val="10"/>
      <name val="Arial Narrow"/>
      <family val="2"/>
    </font>
    <font>
      <b/>
      <sz val="10"/>
      <color indexed="62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sz val="7"/>
      <color indexed="55"/>
      <name val="Arial Cyr"/>
      <family val="0"/>
    </font>
    <font>
      <sz val="8"/>
      <color indexed="55"/>
      <name val="Arial Cyr"/>
      <family val="2"/>
    </font>
    <font>
      <sz val="9"/>
      <color indexed="55"/>
      <name val="Microsoft Sans Serif"/>
      <family val="2"/>
    </font>
    <font>
      <b/>
      <sz val="10"/>
      <color indexed="55"/>
      <name val="Arial Narrow"/>
      <family val="2"/>
    </font>
    <font>
      <b/>
      <sz val="9"/>
      <color indexed="62"/>
      <name val="Arial Narrow"/>
      <family val="2"/>
    </font>
    <font>
      <b/>
      <sz val="10"/>
      <color indexed="22"/>
      <name val="Arial Narrow"/>
      <family val="2"/>
    </font>
    <font>
      <b/>
      <sz val="10"/>
      <color indexed="19"/>
      <name val="Arial Narrow"/>
      <family val="2"/>
    </font>
    <font>
      <sz val="8"/>
      <name val="Arial Narrow"/>
      <family val="2"/>
    </font>
    <font>
      <b/>
      <sz val="10"/>
      <color indexed="11"/>
      <name val="Arial Narrow"/>
      <family val="2"/>
    </font>
    <font>
      <b/>
      <sz val="10"/>
      <color indexed="55"/>
      <name val="Haettenschweiler"/>
      <family val="2"/>
    </font>
    <font>
      <sz val="7"/>
      <color indexed="51"/>
      <name val="Arial Cyr"/>
      <family val="2"/>
    </font>
    <font>
      <b/>
      <sz val="10"/>
      <color indexed="55"/>
      <name val="Arial Cyr"/>
      <family val="0"/>
    </font>
    <font>
      <sz val="10"/>
      <name val="Tahoma"/>
      <family val="2"/>
    </font>
    <font>
      <i/>
      <sz val="10"/>
      <color indexed="21"/>
      <name val="Arial Cyr"/>
      <family val="2"/>
    </font>
    <font>
      <i/>
      <sz val="9"/>
      <color indexed="21"/>
      <name val="Microsoft Sans Serif"/>
      <family val="2"/>
    </font>
    <font>
      <b/>
      <i/>
      <sz val="10"/>
      <color indexed="21"/>
      <name val="Arial Narrow"/>
      <family val="2"/>
    </font>
    <font>
      <sz val="8"/>
      <color indexed="57"/>
      <name val="Arial Cyr"/>
      <family val="2"/>
    </font>
    <font>
      <sz val="10"/>
      <color indexed="57"/>
      <name val="Arial Cyr"/>
      <family val="2"/>
    </font>
    <font>
      <sz val="8"/>
      <color indexed="40"/>
      <name val="Arial Cyr"/>
      <family val="2"/>
    </font>
    <font>
      <sz val="7"/>
      <color indexed="10"/>
      <name val="Arial Cyr"/>
      <family val="0"/>
    </font>
    <font>
      <sz val="8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Narrow"/>
      <family val="2"/>
    </font>
    <font>
      <b/>
      <sz val="10"/>
      <color indexed="10"/>
      <name val="Haettenschweiler"/>
      <family val="2"/>
    </font>
    <font>
      <sz val="8"/>
      <color indexed="16"/>
      <name val="Arial Cyr"/>
      <family val="2"/>
    </font>
    <font>
      <b/>
      <sz val="10"/>
      <color indexed="40"/>
      <name val="Haettenschweiler"/>
      <family val="2"/>
    </font>
    <font>
      <i/>
      <sz val="9"/>
      <color indexed="16"/>
      <name val="Microsoft Sans Serif"/>
      <family val="2"/>
    </font>
    <font>
      <i/>
      <sz val="10"/>
      <color indexed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7"/>
      <name val="Arial Black"/>
      <family val="2"/>
    </font>
    <font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14" fillId="0" borderId="0" xfId="0" applyNumberFormat="1" applyFont="1" applyAlignment="1">
      <alignment/>
    </xf>
    <xf numFmtId="3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vertical="top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Alignment="1">
      <alignment vertical="top"/>
    </xf>
    <xf numFmtId="3" fontId="18" fillId="0" borderId="0" xfId="0" applyNumberFormat="1" applyFont="1" applyAlignment="1">
      <alignment/>
    </xf>
    <xf numFmtId="0" fontId="19" fillId="0" borderId="0" xfId="0" applyFont="1" applyAlignment="1">
      <alignment/>
    </xf>
    <xf numFmtId="3" fontId="20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3" fontId="24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3" fontId="28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0" fontId="30" fillId="0" borderId="0" xfId="0" applyFont="1" applyAlignment="1">
      <alignment/>
    </xf>
    <xf numFmtId="3" fontId="31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3" fontId="34" fillId="0" borderId="0" xfId="0" applyNumberFormat="1" applyFont="1" applyAlignment="1">
      <alignment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/>
    </xf>
    <xf numFmtId="3" fontId="37" fillId="0" borderId="0" xfId="0" applyNumberFormat="1" applyFont="1" applyAlignment="1">
      <alignment/>
    </xf>
    <xf numFmtId="0" fontId="38" fillId="0" borderId="0" xfId="0" applyFont="1" applyAlignment="1">
      <alignment/>
    </xf>
    <xf numFmtId="0" fontId="7" fillId="0" borderId="0" xfId="0" applyFont="1" applyAlignment="1">
      <alignment/>
    </xf>
    <xf numFmtId="0" fontId="28" fillId="0" borderId="0" xfId="0" applyFont="1" applyAlignment="1">
      <alignment/>
    </xf>
    <xf numFmtId="3" fontId="39" fillId="0" borderId="0" xfId="0" applyNumberFormat="1" applyFont="1" applyAlignment="1">
      <alignment/>
    </xf>
    <xf numFmtId="0" fontId="40" fillId="0" borderId="0" xfId="0" applyFont="1" applyAlignment="1">
      <alignment/>
    </xf>
    <xf numFmtId="0" fontId="0" fillId="2" borderId="0" xfId="0" applyFill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/>
    </xf>
    <xf numFmtId="3" fontId="7" fillId="2" borderId="0" xfId="0" applyNumberFormat="1" applyFont="1" applyFill="1" applyAlignment="1">
      <alignment/>
    </xf>
    <xf numFmtId="3" fontId="7" fillId="2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0" fontId="19" fillId="0" borderId="0" xfId="0" applyFont="1" applyFill="1" applyAlignment="1">
      <alignment/>
    </xf>
    <xf numFmtId="3" fontId="20" fillId="2" borderId="0" xfId="0" applyNumberFormat="1" applyFont="1" applyFill="1" applyAlignment="1">
      <alignment horizontal="center"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49" fontId="1" fillId="0" borderId="0" xfId="0" applyNumberFormat="1" applyFont="1" applyAlignment="1">
      <alignment horizontal="left"/>
    </xf>
    <xf numFmtId="0" fontId="43" fillId="0" borderId="0" xfId="0" applyFont="1" applyAlignment="1">
      <alignment horizontal="left"/>
    </xf>
    <xf numFmtId="3" fontId="46" fillId="0" borderId="0" xfId="0" applyNumberFormat="1" applyFont="1" applyAlignment="1">
      <alignment/>
    </xf>
    <xf numFmtId="3" fontId="46" fillId="0" borderId="0" xfId="0" applyNumberFormat="1" applyFont="1" applyFill="1" applyAlignment="1">
      <alignment/>
    </xf>
    <xf numFmtId="3" fontId="47" fillId="0" borderId="0" xfId="0" applyNumberFormat="1" applyFont="1" applyAlignment="1">
      <alignment/>
    </xf>
    <xf numFmtId="3" fontId="46" fillId="2" borderId="0" xfId="0" applyNumberFormat="1" applyFont="1" applyFill="1" applyAlignment="1">
      <alignment/>
    </xf>
    <xf numFmtId="3" fontId="48" fillId="0" borderId="0" xfId="0" applyNumberFormat="1" applyFont="1" applyAlignment="1">
      <alignment/>
    </xf>
    <xf numFmtId="0" fontId="49" fillId="0" borderId="0" xfId="0" applyFont="1" applyAlignment="1">
      <alignment/>
    </xf>
    <xf numFmtId="0" fontId="47" fillId="0" borderId="0" xfId="0" applyFont="1" applyAlignment="1">
      <alignment/>
    </xf>
    <xf numFmtId="0" fontId="9" fillId="0" borderId="0" xfId="0" applyFont="1" applyFill="1" applyAlignment="1">
      <alignment/>
    </xf>
    <xf numFmtId="0" fontId="45" fillId="2" borderId="0" xfId="0" applyFont="1" applyFill="1" applyAlignment="1">
      <alignment/>
    </xf>
    <xf numFmtId="0" fontId="45" fillId="2" borderId="0" xfId="0" applyFont="1" applyFill="1" applyAlignment="1">
      <alignment/>
    </xf>
    <xf numFmtId="3" fontId="52" fillId="2" borderId="0" xfId="0" applyNumberFormat="1" applyFont="1" applyFill="1" applyAlignment="1">
      <alignment/>
    </xf>
    <xf numFmtId="3" fontId="53" fillId="2" borderId="0" xfId="0" applyNumberFormat="1" applyFont="1" applyFill="1" applyAlignment="1">
      <alignment/>
    </xf>
    <xf numFmtId="3" fontId="54" fillId="0" borderId="0" xfId="0" applyNumberFormat="1" applyFont="1" applyAlignment="1">
      <alignment/>
    </xf>
    <xf numFmtId="0" fontId="9" fillId="2" borderId="0" xfId="0" applyFont="1" applyFill="1" applyAlignment="1">
      <alignment/>
    </xf>
    <xf numFmtId="0" fontId="50" fillId="2" borderId="0" xfId="0" applyFont="1" applyFill="1" applyAlignment="1">
      <alignment/>
    </xf>
    <xf numFmtId="0" fontId="51" fillId="2" borderId="0" xfId="0" applyFont="1" applyFill="1" applyAlignment="1">
      <alignment/>
    </xf>
    <xf numFmtId="0" fontId="1" fillId="0" borderId="0" xfId="0" applyFont="1" applyAlignment="1">
      <alignment/>
    </xf>
    <xf numFmtId="3" fontId="55" fillId="0" borderId="0" xfId="0" applyNumberFormat="1" applyFont="1" applyAlignment="1">
      <alignment/>
    </xf>
    <xf numFmtId="3" fontId="56" fillId="0" borderId="0" xfId="0" applyNumberFormat="1" applyFont="1" applyAlignment="1">
      <alignment/>
    </xf>
    <xf numFmtId="0" fontId="51" fillId="2" borderId="0" xfId="0" applyFont="1" applyFill="1" applyAlignment="1">
      <alignment horizontal="left"/>
    </xf>
    <xf numFmtId="0" fontId="57" fillId="0" borderId="0" xfId="0" applyFont="1" applyAlignment="1">
      <alignment/>
    </xf>
    <xf numFmtId="3" fontId="58" fillId="0" borderId="0" xfId="0" applyNumberFormat="1" applyFont="1" applyAlignment="1">
      <alignment/>
    </xf>
    <xf numFmtId="3" fontId="59" fillId="2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3" fontId="7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0" xfId="0" applyFont="1" applyAlignment="1">
      <alignment/>
    </xf>
    <xf numFmtId="173" fontId="7" fillId="0" borderId="0" xfId="0" applyNumberFormat="1" applyFont="1" applyAlignment="1">
      <alignment/>
    </xf>
    <xf numFmtId="173" fontId="47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3" fontId="7" fillId="0" borderId="0" xfId="0" applyNumberFormat="1" applyFont="1" applyBorder="1" applyAlignment="1">
      <alignment/>
    </xf>
    <xf numFmtId="3" fontId="46" fillId="0" borderId="0" xfId="0" applyNumberFormat="1" applyFont="1" applyBorder="1" applyAlignment="1">
      <alignment/>
    </xf>
    <xf numFmtId="3" fontId="52" fillId="2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1" fillId="2" borderId="0" xfId="0" applyFont="1" applyFill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61" fillId="2" borderId="0" xfId="0" applyFont="1" applyFill="1" applyAlignment="1">
      <alignment/>
    </xf>
    <xf numFmtId="0" fontId="63" fillId="0" borderId="0" xfId="0" applyFont="1" applyAlignment="1">
      <alignment/>
    </xf>
    <xf numFmtId="3" fontId="64" fillId="0" borderId="0" xfId="0" applyNumberFormat="1" applyFont="1" applyAlignment="1">
      <alignment/>
    </xf>
    <xf numFmtId="3" fontId="65" fillId="0" borderId="0" xfId="0" applyNumberFormat="1" applyFont="1" applyAlignment="1">
      <alignment/>
    </xf>
    <xf numFmtId="0" fontId="68" fillId="0" borderId="0" xfId="0" applyFont="1" applyAlignment="1">
      <alignment/>
    </xf>
    <xf numFmtId="3" fontId="20" fillId="0" borderId="0" xfId="0" applyNumberFormat="1" applyFont="1" applyAlignment="1">
      <alignment/>
    </xf>
    <xf numFmtId="3" fontId="18" fillId="0" borderId="0" xfId="0" applyNumberFormat="1" applyFont="1" applyFill="1" applyAlignment="1">
      <alignment/>
    </xf>
    <xf numFmtId="3" fontId="15" fillId="0" borderId="0" xfId="0" applyNumberFormat="1" applyFont="1" applyAlignment="1">
      <alignment horizontal="center"/>
    </xf>
    <xf numFmtId="0" fontId="26" fillId="0" borderId="0" xfId="0" applyFont="1" applyFill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3" fontId="44" fillId="0" borderId="0" xfId="0" applyNumberFormat="1" applyFont="1" applyAlignment="1">
      <alignment/>
    </xf>
    <xf numFmtId="3" fontId="72" fillId="0" borderId="0" xfId="0" applyNumberFormat="1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68" fillId="0" borderId="0" xfId="0" applyFont="1" applyAlignment="1">
      <alignment/>
    </xf>
    <xf numFmtId="3" fontId="2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3" fontId="47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0" fontId="50" fillId="0" borderId="0" xfId="0" applyFont="1" applyFill="1" applyAlignment="1">
      <alignment/>
    </xf>
    <xf numFmtId="0" fontId="9" fillId="0" borderId="1" xfId="0" applyFont="1" applyFill="1" applyBorder="1" applyAlignment="1">
      <alignment/>
    </xf>
    <xf numFmtId="0" fontId="60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5" fillId="0" borderId="0" xfId="0" applyFont="1" applyAlignment="1">
      <alignment/>
    </xf>
    <xf numFmtId="3" fontId="20" fillId="0" borderId="0" xfId="0" applyNumberFormat="1" applyFont="1" applyFill="1" applyAlignment="1">
      <alignment/>
    </xf>
    <xf numFmtId="0" fontId="4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3" fontId="12" fillId="0" borderId="0" xfId="0" applyNumberFormat="1" applyFont="1" applyAlignment="1">
      <alignment/>
    </xf>
    <xf numFmtId="3" fontId="20" fillId="0" borderId="0" xfId="0" applyNumberFormat="1" applyFont="1" applyFill="1" applyAlignment="1">
      <alignment/>
    </xf>
    <xf numFmtId="0" fontId="61" fillId="2" borderId="0" xfId="0" applyFont="1" applyFill="1" applyAlignment="1">
      <alignment/>
    </xf>
    <xf numFmtId="3" fontId="76" fillId="0" borderId="0" xfId="0" applyNumberFormat="1" applyFont="1" applyAlignment="1">
      <alignment vertical="top"/>
    </xf>
    <xf numFmtId="3" fontId="7" fillId="0" borderId="0" xfId="0" applyNumberFormat="1" applyFont="1" applyAlignment="1">
      <alignment/>
    </xf>
    <xf numFmtId="0" fontId="44" fillId="0" borderId="0" xfId="0" applyFont="1" applyFill="1" applyAlignment="1">
      <alignment/>
    </xf>
    <xf numFmtId="3" fontId="5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53" fillId="0" borderId="0" xfId="0" applyNumberFormat="1" applyFont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46" fillId="0" borderId="1" xfId="0" applyNumberFormat="1" applyFont="1" applyFill="1" applyBorder="1" applyAlignment="1">
      <alignment/>
    </xf>
    <xf numFmtId="0" fontId="51" fillId="0" borderId="0" xfId="0" applyFont="1" applyFill="1" applyAlignment="1">
      <alignment horizontal="left"/>
    </xf>
    <xf numFmtId="3" fontId="52" fillId="0" borderId="0" xfId="0" applyNumberFormat="1" applyFont="1" applyFill="1" applyAlignment="1">
      <alignment/>
    </xf>
    <xf numFmtId="3" fontId="53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1" fillId="2" borderId="0" xfId="0" applyFont="1" applyFill="1" applyAlignment="1">
      <alignment horizontal="left"/>
    </xf>
    <xf numFmtId="0" fontId="66" fillId="0" borderId="0" xfId="0" applyFont="1" applyFill="1" applyAlignment="1">
      <alignment horizontal="left"/>
    </xf>
    <xf numFmtId="0" fontId="67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77" fillId="0" borderId="0" xfId="0" applyFont="1" applyAlignment="1">
      <alignment/>
    </xf>
    <xf numFmtId="0" fontId="9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9" fillId="3" borderId="2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3" fontId="7" fillId="3" borderId="2" xfId="0" applyNumberFormat="1" applyFont="1" applyFill="1" applyBorder="1" applyAlignment="1">
      <alignment horizontal="center"/>
    </xf>
    <xf numFmtId="3" fontId="8" fillId="3" borderId="2" xfId="0" applyNumberFormat="1" applyFont="1" applyFill="1" applyBorder="1" applyAlignment="1">
      <alignment horizontal="center"/>
    </xf>
    <xf numFmtId="0" fontId="13" fillId="3" borderId="2" xfId="0" applyFont="1" applyFill="1" applyBorder="1" applyAlignment="1">
      <alignment/>
    </xf>
    <xf numFmtId="0" fontId="9" fillId="4" borderId="2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0" fillId="4" borderId="2" xfId="0" applyFill="1" applyBorder="1" applyAlignment="1">
      <alignment/>
    </xf>
    <xf numFmtId="3" fontId="7" fillId="4" borderId="2" xfId="0" applyNumberFormat="1" applyFont="1" applyFill="1" applyBorder="1" applyAlignment="1">
      <alignment horizontal="center"/>
    </xf>
    <xf numFmtId="3" fontId="8" fillId="4" borderId="2" xfId="0" applyNumberFormat="1" applyFont="1" applyFill="1" applyBorder="1" applyAlignment="1">
      <alignment horizontal="center"/>
    </xf>
    <xf numFmtId="0" fontId="13" fillId="4" borderId="2" xfId="0" applyFont="1" applyFill="1" applyBorder="1" applyAlignment="1">
      <alignment/>
    </xf>
    <xf numFmtId="0" fontId="50" fillId="2" borderId="0" xfId="0" applyFont="1" applyFill="1" applyBorder="1" applyAlignment="1">
      <alignment/>
    </xf>
    <xf numFmtId="0" fontId="51" fillId="2" borderId="0" xfId="0" applyFont="1" applyFill="1" applyBorder="1" applyAlignment="1">
      <alignment horizontal="left"/>
    </xf>
    <xf numFmtId="0" fontId="45" fillId="2" borderId="0" xfId="0" applyFont="1" applyFill="1" applyBorder="1" applyAlignment="1">
      <alignment/>
    </xf>
    <xf numFmtId="3" fontId="53" fillId="2" borderId="0" xfId="0" applyNumberFormat="1" applyFont="1" applyFill="1" applyBorder="1" applyAlignment="1">
      <alignment/>
    </xf>
    <xf numFmtId="3" fontId="7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3" fontId="15" fillId="0" borderId="0" xfId="0" applyNumberFormat="1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8"/>
  <sheetViews>
    <sheetView tabSelected="1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7" sqref="A7"/>
    </sheetView>
  </sheetViews>
  <sheetFormatPr defaultColWidth="9.00390625" defaultRowHeight="12.75"/>
  <cols>
    <col min="1" max="1" width="3.25390625" style="66" customWidth="1"/>
    <col min="2" max="2" width="3.125" style="3" customWidth="1"/>
    <col min="3" max="3" width="6.75390625" style="0" customWidth="1"/>
    <col min="4" max="4" width="5.125" style="0" customWidth="1"/>
    <col min="5" max="5" width="26.75390625" style="0" customWidth="1"/>
    <col min="6" max="6" width="13.875" style="4" customWidth="1"/>
    <col min="7" max="7" width="10.125" style="5" customWidth="1"/>
    <col min="8" max="8" width="11.25390625" style="4" customWidth="1"/>
    <col min="9" max="9" width="10.00390625" style="5" customWidth="1"/>
    <col min="11" max="11" width="10.00390625" style="7" bestFit="1" customWidth="1"/>
  </cols>
  <sheetData>
    <row r="1" ht="12.75">
      <c r="A1" s="163" t="s">
        <v>861</v>
      </c>
    </row>
    <row r="2" ht="7.5" customHeight="1">
      <c r="A2" s="163"/>
    </row>
    <row r="3" spans="1:3" ht="15.75">
      <c r="A3" s="164"/>
      <c r="B3" s="165" t="s">
        <v>863</v>
      </c>
      <c r="C3" s="3"/>
    </row>
    <row r="4" spans="1:3" ht="9.75" customHeight="1">
      <c r="A4" s="164"/>
      <c r="B4" s="165"/>
      <c r="C4" s="3"/>
    </row>
    <row r="5" spans="1:11" ht="12.75">
      <c r="A5" s="164"/>
      <c r="B5" s="166" t="s">
        <v>862</v>
      </c>
      <c r="C5" s="166"/>
      <c r="F5"/>
      <c r="G5"/>
      <c r="H5"/>
      <c r="I5"/>
      <c r="K5"/>
    </row>
    <row r="6" spans="1:11" ht="13.5">
      <c r="A6" s="164"/>
      <c r="B6" s="167"/>
      <c r="C6" s="168" t="s">
        <v>866</v>
      </c>
      <c r="F6"/>
      <c r="G6"/>
      <c r="H6"/>
      <c r="I6"/>
      <c r="K6"/>
    </row>
    <row r="7" spans="1:11" ht="13.5">
      <c r="A7" s="164"/>
      <c r="B7" s="167"/>
      <c r="C7" s="168"/>
      <c r="F7"/>
      <c r="G7"/>
      <c r="H7"/>
      <c r="I7"/>
      <c r="K7"/>
    </row>
    <row r="8" spans="1:13" ht="12.75">
      <c r="A8" s="175"/>
      <c r="B8" s="176"/>
      <c r="C8" s="177"/>
      <c r="D8" s="177"/>
      <c r="E8" s="177"/>
      <c r="F8" s="178" t="s">
        <v>1213</v>
      </c>
      <c r="G8" s="179"/>
      <c r="H8" s="178" t="s">
        <v>1191</v>
      </c>
      <c r="I8" s="179"/>
      <c r="J8" s="177"/>
      <c r="K8" s="180"/>
      <c r="L8" s="177"/>
      <c r="M8" s="177"/>
    </row>
    <row r="9" ht="12.75">
      <c r="B9" s="2" t="s">
        <v>1556</v>
      </c>
    </row>
    <row r="10" spans="1:8" ht="12.75">
      <c r="A10" s="66">
        <v>1</v>
      </c>
      <c r="C10" t="s">
        <v>1215</v>
      </c>
      <c r="F10" s="4">
        <v>218393902</v>
      </c>
      <c r="H10" s="4">
        <v>254949251</v>
      </c>
    </row>
    <row r="11" spans="1:8" ht="12.75">
      <c r="A11" s="66">
        <v>2</v>
      </c>
      <c r="C11" t="s">
        <v>1216</v>
      </c>
      <c r="F11" s="4">
        <v>56811487</v>
      </c>
      <c r="H11" s="4">
        <v>82222067</v>
      </c>
    </row>
    <row r="12" spans="1:8" ht="12.75">
      <c r="A12" s="66">
        <v>3</v>
      </c>
      <c r="C12" t="s">
        <v>1217</v>
      </c>
      <c r="F12" s="4">
        <v>86485063</v>
      </c>
      <c r="H12" s="4">
        <v>145619082</v>
      </c>
    </row>
    <row r="13" spans="1:8" ht="12.75">
      <c r="A13" s="66">
        <v>4</v>
      </c>
      <c r="C13" t="s">
        <v>1218</v>
      </c>
      <c r="F13" s="4">
        <v>40727371</v>
      </c>
      <c r="H13" s="4">
        <v>59516709</v>
      </c>
    </row>
    <row r="14" spans="1:8" ht="12.75">
      <c r="A14" s="66">
        <v>5</v>
      </c>
      <c r="C14" t="s">
        <v>1221</v>
      </c>
      <c r="F14" s="4">
        <v>1956377</v>
      </c>
      <c r="H14" s="4">
        <v>2424014</v>
      </c>
    </row>
    <row r="15" spans="1:8" ht="12.75">
      <c r="A15" s="66">
        <v>6</v>
      </c>
      <c r="C15" t="s">
        <v>1222</v>
      </c>
      <c r="F15" s="4">
        <v>960727</v>
      </c>
      <c r="H15" s="4">
        <v>1585286</v>
      </c>
    </row>
    <row r="16" spans="1:8" ht="12.75">
      <c r="A16" s="66">
        <v>7</v>
      </c>
      <c r="C16" t="s">
        <v>1219</v>
      </c>
      <c r="F16" s="4">
        <v>22662028</v>
      </c>
      <c r="H16" s="4">
        <v>39309670</v>
      </c>
    </row>
    <row r="17" spans="1:8" ht="12.75">
      <c r="A17" s="66">
        <v>8</v>
      </c>
      <c r="C17" t="s">
        <v>1220</v>
      </c>
      <c r="F17" s="4">
        <v>6143463</v>
      </c>
      <c r="H17" s="4">
        <v>6530753</v>
      </c>
    </row>
    <row r="18" spans="1:8" ht="12.75">
      <c r="A18" s="66">
        <v>9</v>
      </c>
      <c r="C18" t="s">
        <v>1439</v>
      </c>
      <c r="F18" s="4">
        <v>4729549</v>
      </c>
      <c r="H18" s="4">
        <v>5125354</v>
      </c>
    </row>
    <row r="19" spans="1:8" ht="12.75">
      <c r="A19" s="66">
        <v>10</v>
      </c>
      <c r="B19" s="3" t="s">
        <v>1455</v>
      </c>
      <c r="C19" t="s">
        <v>1440</v>
      </c>
      <c r="F19" s="4">
        <v>1889083</v>
      </c>
      <c r="H19" s="4">
        <v>1460617</v>
      </c>
    </row>
    <row r="20" spans="2:8" ht="12.75">
      <c r="B20" s="3" t="s">
        <v>1456</v>
      </c>
      <c r="D20" t="s">
        <v>1231</v>
      </c>
      <c r="F20" s="4">
        <v>94074</v>
      </c>
      <c r="H20" s="4">
        <v>67194</v>
      </c>
    </row>
    <row r="21" spans="1:8" ht="12.75">
      <c r="A21" s="66">
        <v>11</v>
      </c>
      <c r="B21" s="3" t="s">
        <v>1455</v>
      </c>
      <c r="C21" t="s">
        <v>1441</v>
      </c>
      <c r="F21" s="4">
        <v>287976</v>
      </c>
      <c r="H21" s="4">
        <v>176631</v>
      </c>
    </row>
    <row r="22" spans="2:8" ht="12.75">
      <c r="B22" s="3" t="s">
        <v>1456</v>
      </c>
      <c r="C22" t="s">
        <v>1442</v>
      </c>
      <c r="F22" s="4">
        <v>457562</v>
      </c>
      <c r="H22" s="4">
        <v>169937</v>
      </c>
    </row>
    <row r="23" spans="1:8" ht="12.75">
      <c r="A23" s="66">
        <v>12</v>
      </c>
      <c r="C23" t="s">
        <v>1443</v>
      </c>
      <c r="F23" s="4">
        <v>9389283</v>
      </c>
      <c r="H23" s="4">
        <v>5567320</v>
      </c>
    </row>
    <row r="24" spans="1:8" ht="12.75">
      <c r="A24" s="66">
        <v>13</v>
      </c>
      <c r="D24" t="s">
        <v>1444</v>
      </c>
      <c r="F24" s="4">
        <v>10210731</v>
      </c>
      <c r="H24" s="4">
        <v>10845754</v>
      </c>
    </row>
    <row r="25" spans="1:8" ht="12.75">
      <c r="A25" s="66">
        <v>14</v>
      </c>
      <c r="D25" t="s">
        <v>1445</v>
      </c>
      <c r="F25" s="4">
        <v>97060</v>
      </c>
      <c r="H25" s="4">
        <v>77798</v>
      </c>
    </row>
    <row r="26" spans="1:8" ht="12.75">
      <c r="A26" s="66">
        <v>15</v>
      </c>
      <c r="C26" t="s">
        <v>220</v>
      </c>
      <c r="F26" s="4">
        <v>18921437</v>
      </c>
      <c r="H26" s="4">
        <v>36378287</v>
      </c>
    </row>
    <row r="27" spans="1:8" ht="12.75">
      <c r="A27" s="66">
        <v>16</v>
      </c>
      <c r="B27" s="3" t="s">
        <v>1455</v>
      </c>
      <c r="C27" t="s">
        <v>1446</v>
      </c>
      <c r="F27" s="4">
        <v>1421</v>
      </c>
      <c r="H27" s="4">
        <v>1801</v>
      </c>
    </row>
    <row r="28" spans="3:9" ht="12.75">
      <c r="C28" s="1" t="s">
        <v>1447</v>
      </c>
      <c r="G28" s="59">
        <f>SUM(F10:F27)</f>
        <v>480218594</v>
      </c>
      <c r="I28" s="59">
        <f>SUM(H10:H27)</f>
        <v>652027525</v>
      </c>
    </row>
    <row r="29" spans="2:9" ht="12.75">
      <c r="B29" s="3" t="s">
        <v>1456</v>
      </c>
      <c r="C29" t="s">
        <v>1448</v>
      </c>
      <c r="F29" s="4">
        <v>72687</v>
      </c>
      <c r="H29" s="4">
        <v>196769</v>
      </c>
      <c r="I29" s="59"/>
    </row>
    <row r="30" spans="1:9" ht="12.75">
      <c r="A30" s="66">
        <v>17</v>
      </c>
      <c r="B30" s="3" t="s">
        <v>1455</v>
      </c>
      <c r="C30" t="s">
        <v>1449</v>
      </c>
      <c r="F30" s="4">
        <v>605519</v>
      </c>
      <c r="H30" s="4">
        <v>2663508</v>
      </c>
      <c r="I30" s="59"/>
    </row>
    <row r="31" spans="2:9" ht="12.75">
      <c r="B31" s="3" t="s">
        <v>1456</v>
      </c>
      <c r="C31" t="s">
        <v>1369</v>
      </c>
      <c r="F31" s="4">
        <v>96875</v>
      </c>
      <c r="H31" s="4">
        <v>48265</v>
      </c>
      <c r="I31" s="59"/>
    </row>
    <row r="32" spans="1:9" ht="12.75">
      <c r="A32" s="66">
        <v>18</v>
      </c>
      <c r="C32" t="s">
        <v>1450</v>
      </c>
      <c r="F32" s="4">
        <v>4102</v>
      </c>
      <c r="H32" s="4">
        <v>980</v>
      </c>
      <c r="I32" s="59"/>
    </row>
    <row r="33" spans="1:9" ht="12.75">
      <c r="A33" s="73"/>
      <c r="B33" s="74" t="s">
        <v>1456</v>
      </c>
      <c r="C33" s="68"/>
      <c r="D33" s="68" t="s">
        <v>770</v>
      </c>
      <c r="E33" s="68"/>
      <c r="F33" s="69"/>
      <c r="G33" s="81"/>
      <c r="H33" s="69"/>
      <c r="I33" s="59"/>
    </row>
    <row r="34" spans="1:9" ht="12.75">
      <c r="A34" s="66">
        <v>19</v>
      </c>
      <c r="C34" t="s">
        <v>1223</v>
      </c>
      <c r="F34" s="4">
        <v>142383</v>
      </c>
      <c r="H34" s="4">
        <v>82023</v>
      </c>
      <c r="I34" s="59"/>
    </row>
    <row r="35" spans="1:9" ht="12.75">
      <c r="A35" s="66">
        <v>20</v>
      </c>
      <c r="C35" t="s">
        <v>1451</v>
      </c>
      <c r="F35" s="4">
        <v>39425</v>
      </c>
      <c r="H35" s="4">
        <v>11153</v>
      </c>
      <c r="I35" s="59"/>
    </row>
    <row r="36" spans="1:9" ht="12.75">
      <c r="A36" s="66">
        <v>21</v>
      </c>
      <c r="C36" t="s">
        <v>1428</v>
      </c>
      <c r="F36" s="4">
        <v>10355</v>
      </c>
      <c r="H36" s="4">
        <v>744</v>
      </c>
      <c r="I36" s="59"/>
    </row>
    <row r="37" spans="1:9" ht="12.75">
      <c r="A37" s="66">
        <v>22</v>
      </c>
      <c r="C37" t="s">
        <v>1452</v>
      </c>
      <c r="F37" s="4">
        <v>147158</v>
      </c>
      <c r="H37" s="4">
        <v>712991</v>
      </c>
      <c r="I37" s="59"/>
    </row>
    <row r="38" spans="1:9" ht="12.75">
      <c r="A38" s="66">
        <v>23</v>
      </c>
      <c r="B38" s="3" t="s">
        <v>1455</v>
      </c>
      <c r="C38" t="s">
        <v>1453</v>
      </c>
      <c r="F38" s="4">
        <v>830283</v>
      </c>
      <c r="H38" s="4">
        <v>5784146</v>
      </c>
      <c r="I38" s="59"/>
    </row>
    <row r="39" spans="2:9" ht="12.75">
      <c r="B39" s="3" t="s">
        <v>1456</v>
      </c>
      <c r="C39" t="s">
        <v>1454</v>
      </c>
      <c r="F39" s="4">
        <v>117364</v>
      </c>
      <c r="H39" s="4">
        <v>123945</v>
      </c>
      <c r="I39" s="59"/>
    </row>
    <row r="40" spans="2:9" ht="12.75">
      <c r="B40" s="3" t="s">
        <v>1461</v>
      </c>
      <c r="C40" t="s">
        <v>221</v>
      </c>
      <c r="F40" s="4">
        <v>254792</v>
      </c>
      <c r="H40" s="4">
        <v>266802</v>
      </c>
      <c r="I40" s="59"/>
    </row>
    <row r="41" spans="1:9" ht="12.75">
      <c r="A41" s="73"/>
      <c r="B41" s="74" t="s">
        <v>1456</v>
      </c>
      <c r="C41" s="68"/>
      <c r="D41" s="68" t="s">
        <v>771</v>
      </c>
      <c r="E41" s="68"/>
      <c r="F41" s="69"/>
      <c r="G41" s="81"/>
      <c r="H41" s="69"/>
      <c r="I41" s="59"/>
    </row>
    <row r="42" spans="1:9" ht="12.75">
      <c r="A42" s="66">
        <v>24</v>
      </c>
      <c r="B42" s="3" t="s">
        <v>1455</v>
      </c>
      <c r="C42" t="s">
        <v>1457</v>
      </c>
      <c r="F42" s="4">
        <v>22531</v>
      </c>
      <c r="H42" s="4">
        <v>2124</v>
      </c>
      <c r="I42" s="59"/>
    </row>
    <row r="43" spans="2:9" ht="12.75">
      <c r="B43" s="3" t="s">
        <v>1456</v>
      </c>
      <c r="C43" t="s">
        <v>222</v>
      </c>
      <c r="F43" s="4">
        <v>55723</v>
      </c>
      <c r="H43" s="4">
        <v>24848</v>
      </c>
      <c r="I43" s="59"/>
    </row>
    <row r="44" spans="1:9" ht="12.75">
      <c r="A44" s="73"/>
      <c r="B44" s="74" t="s">
        <v>1456</v>
      </c>
      <c r="C44" s="68"/>
      <c r="D44" s="68" t="s">
        <v>772</v>
      </c>
      <c r="E44" s="68"/>
      <c r="F44" s="69"/>
      <c r="G44" s="81"/>
      <c r="H44" s="69"/>
      <c r="I44" s="59"/>
    </row>
    <row r="45" spans="1:9" ht="12.75">
      <c r="A45" s="66">
        <v>25</v>
      </c>
      <c r="C45" t="s">
        <v>1232</v>
      </c>
      <c r="F45" s="4">
        <v>33602</v>
      </c>
      <c r="H45" s="4">
        <v>26786</v>
      </c>
      <c r="I45" s="59"/>
    </row>
    <row r="46" spans="1:9" ht="12.75">
      <c r="A46" s="66">
        <v>26</v>
      </c>
      <c r="C46" t="s">
        <v>223</v>
      </c>
      <c r="F46" s="4">
        <v>700127</v>
      </c>
      <c r="H46" s="4">
        <v>210468</v>
      </c>
      <c r="I46" s="59"/>
    </row>
    <row r="47" spans="1:9" ht="12.75">
      <c r="A47" s="66">
        <v>27</v>
      </c>
      <c r="C47" t="s">
        <v>1229</v>
      </c>
      <c r="F47" s="4">
        <v>500082</v>
      </c>
      <c r="H47" s="4">
        <v>230640</v>
      </c>
      <c r="I47" s="59"/>
    </row>
    <row r="48" spans="1:9" ht="12.75">
      <c r="A48" s="66">
        <v>28</v>
      </c>
      <c r="C48" t="s">
        <v>1214</v>
      </c>
      <c r="F48" s="4">
        <v>953</v>
      </c>
      <c r="H48" s="4">
        <v>224</v>
      </c>
      <c r="I48" s="59"/>
    </row>
    <row r="49" spans="1:9" ht="12.75">
      <c r="A49" s="66">
        <v>29</v>
      </c>
      <c r="B49" s="3" t="s">
        <v>1455</v>
      </c>
      <c r="C49" t="s">
        <v>1458</v>
      </c>
      <c r="F49" s="4">
        <v>534863</v>
      </c>
      <c r="H49" s="4">
        <v>108489</v>
      </c>
      <c r="I49" s="59"/>
    </row>
    <row r="50" spans="2:9" ht="12.75">
      <c r="B50" s="3" t="s">
        <v>1456</v>
      </c>
      <c r="C50" t="s">
        <v>224</v>
      </c>
      <c r="F50" s="4">
        <v>47906</v>
      </c>
      <c r="H50" s="4">
        <v>11555</v>
      </c>
      <c r="I50" s="59"/>
    </row>
    <row r="51" spans="1:9" ht="12.75">
      <c r="A51" s="66">
        <v>30</v>
      </c>
      <c r="B51" s="3" t="s">
        <v>1455</v>
      </c>
      <c r="C51" t="s">
        <v>1459</v>
      </c>
      <c r="F51" s="4">
        <v>790668</v>
      </c>
      <c r="H51" s="4">
        <v>147117</v>
      </c>
      <c r="I51" s="59"/>
    </row>
    <row r="52" spans="2:9" ht="12.75">
      <c r="B52" s="3" t="s">
        <v>1456</v>
      </c>
      <c r="C52" t="s">
        <v>1460</v>
      </c>
      <c r="F52" s="4">
        <v>1009156</v>
      </c>
      <c r="H52" s="4">
        <v>188350</v>
      </c>
      <c r="I52" s="59"/>
    </row>
    <row r="53" spans="1:9" ht="12.75">
      <c r="A53" s="66">
        <v>31</v>
      </c>
      <c r="B53" s="3" t="s">
        <v>1455</v>
      </c>
      <c r="C53" t="s">
        <v>1585</v>
      </c>
      <c r="F53" s="4">
        <v>280764</v>
      </c>
      <c r="H53" s="4">
        <v>56549</v>
      </c>
      <c r="I53" s="59"/>
    </row>
    <row r="54" spans="2:9" ht="12.75">
      <c r="B54" s="3" t="s">
        <v>1456</v>
      </c>
      <c r="C54" t="s">
        <v>1586</v>
      </c>
      <c r="F54" s="4">
        <v>1134562</v>
      </c>
      <c r="H54" s="4">
        <v>193609</v>
      </c>
      <c r="I54" s="59"/>
    </row>
    <row r="55" spans="2:9" ht="12.75">
      <c r="B55" s="3" t="s">
        <v>1461</v>
      </c>
      <c r="C55" t="s">
        <v>1463</v>
      </c>
      <c r="F55" s="4">
        <v>315263</v>
      </c>
      <c r="H55" s="4">
        <v>38988</v>
      </c>
      <c r="I55" s="59"/>
    </row>
    <row r="56" spans="3:9" ht="12.75">
      <c r="C56" s="1" t="s">
        <v>1464</v>
      </c>
      <c r="G56" s="59">
        <f>SUM(F51:F55)</f>
        <v>3530413</v>
      </c>
      <c r="I56" s="59">
        <f>SUM(H51:H55)</f>
        <v>624613</v>
      </c>
    </row>
    <row r="57" spans="1:8" ht="12.75">
      <c r="A57" s="66">
        <v>32</v>
      </c>
      <c r="C57" t="s">
        <v>1465</v>
      </c>
      <c r="F57" s="4">
        <v>20292</v>
      </c>
      <c r="H57" s="4">
        <v>1304</v>
      </c>
    </row>
    <row r="58" spans="1:8" ht="12.75">
      <c r="A58" s="66">
        <v>33</v>
      </c>
      <c r="C58" t="s">
        <v>1466</v>
      </c>
      <c r="F58" s="4">
        <v>221812</v>
      </c>
      <c r="H58" s="4">
        <v>29169</v>
      </c>
    </row>
    <row r="59" spans="1:8" ht="12.75">
      <c r="A59" s="66">
        <v>34</v>
      </c>
      <c r="D59" t="s">
        <v>225</v>
      </c>
      <c r="F59" s="4">
        <v>40532</v>
      </c>
      <c r="H59" s="4">
        <v>9780</v>
      </c>
    </row>
    <row r="60" spans="1:8" ht="12.75">
      <c r="A60" s="66">
        <v>35</v>
      </c>
      <c r="B60" s="3" t="s">
        <v>1455</v>
      </c>
      <c r="C60" t="s">
        <v>226</v>
      </c>
      <c r="F60" s="4">
        <v>356090</v>
      </c>
      <c r="H60" s="4">
        <v>470156</v>
      </c>
    </row>
    <row r="61" spans="1:8" ht="12.75">
      <c r="A61" s="72"/>
      <c r="B61" s="74" t="s">
        <v>1456</v>
      </c>
      <c r="C61" s="68"/>
      <c r="D61" s="68" t="s">
        <v>1467</v>
      </c>
      <c r="E61" s="68"/>
      <c r="F61" s="69"/>
      <c r="G61" s="81"/>
      <c r="H61" s="69"/>
    </row>
    <row r="62" spans="2:8" ht="12.75">
      <c r="B62" s="3" t="s">
        <v>1456</v>
      </c>
      <c r="C62" t="s">
        <v>1468</v>
      </c>
      <c r="F62" s="4">
        <v>47512</v>
      </c>
      <c r="H62" s="4">
        <v>15232</v>
      </c>
    </row>
    <row r="63" spans="1:8" ht="12.75">
      <c r="A63" s="66">
        <v>36</v>
      </c>
      <c r="C63" t="s">
        <v>1206</v>
      </c>
      <c r="F63" s="4">
        <v>32041162</v>
      </c>
      <c r="H63" s="4">
        <v>2516102</v>
      </c>
    </row>
    <row r="64" spans="1:8" ht="12.75">
      <c r="A64" s="66">
        <v>37</v>
      </c>
      <c r="C64" t="s">
        <v>1471</v>
      </c>
      <c r="F64" s="4">
        <v>195</v>
      </c>
      <c r="H64" s="4">
        <v>23</v>
      </c>
    </row>
    <row r="65" spans="1:11" ht="12.75">
      <c r="A65" s="66">
        <v>38</v>
      </c>
      <c r="C65" t="s">
        <v>1225</v>
      </c>
      <c r="F65" s="4">
        <v>51089187</v>
      </c>
      <c r="G65" s="59"/>
      <c r="H65" s="110">
        <f>I65*4</f>
        <v>11100204</v>
      </c>
      <c r="I65" s="20">
        <v>2775051</v>
      </c>
      <c r="J65" s="21" t="s">
        <v>1192</v>
      </c>
      <c r="K65" s="28" t="s">
        <v>773</v>
      </c>
    </row>
    <row r="66" spans="1:8" ht="12.75">
      <c r="A66" s="66">
        <v>39</v>
      </c>
      <c r="B66" s="3" t="s">
        <v>1455</v>
      </c>
      <c r="C66" t="s">
        <v>1472</v>
      </c>
      <c r="F66" s="4">
        <v>217918</v>
      </c>
      <c r="H66" s="4">
        <v>42593</v>
      </c>
    </row>
    <row r="67" spans="2:8" ht="12.75">
      <c r="B67" s="3" t="s">
        <v>1456</v>
      </c>
      <c r="D67" t="s">
        <v>1473</v>
      </c>
      <c r="F67" s="4">
        <v>22902</v>
      </c>
      <c r="H67" s="4">
        <v>4029</v>
      </c>
    </row>
    <row r="68" spans="1:8" ht="12.75">
      <c r="A68" s="66">
        <v>40</v>
      </c>
      <c r="C68" t="s">
        <v>1474</v>
      </c>
      <c r="F68" s="4">
        <v>15417</v>
      </c>
      <c r="H68" s="4">
        <v>2926</v>
      </c>
    </row>
    <row r="69" spans="1:8" ht="12.75">
      <c r="A69" s="66">
        <v>41</v>
      </c>
      <c r="B69" s="3" t="s">
        <v>1484</v>
      </c>
      <c r="C69" t="s">
        <v>227</v>
      </c>
      <c r="F69" s="4">
        <v>875</v>
      </c>
      <c r="H69" s="4">
        <v>72</v>
      </c>
    </row>
    <row r="70" spans="1:8" ht="12.75">
      <c r="A70" s="73"/>
      <c r="B70" s="74" t="s">
        <v>1485</v>
      </c>
      <c r="C70" s="68"/>
      <c r="D70" s="68" t="s">
        <v>774</v>
      </c>
      <c r="E70" s="68"/>
      <c r="F70" s="69"/>
      <c r="G70" s="81"/>
      <c r="H70" s="69"/>
    </row>
    <row r="71" spans="2:8" ht="12.75">
      <c r="B71" s="3" t="s">
        <v>1485</v>
      </c>
      <c r="C71" t="s">
        <v>1475</v>
      </c>
      <c r="F71" s="4">
        <v>212556</v>
      </c>
      <c r="H71" s="4">
        <v>425663</v>
      </c>
    </row>
    <row r="72" spans="1:8" ht="12.75">
      <c r="A72" s="72"/>
      <c r="B72" s="74" t="s">
        <v>1456</v>
      </c>
      <c r="C72" s="68" t="s">
        <v>1476</v>
      </c>
      <c r="D72" s="68"/>
      <c r="E72" s="68"/>
      <c r="F72" s="69"/>
      <c r="G72" s="81"/>
      <c r="H72" s="69"/>
    </row>
    <row r="73" spans="1:8" ht="12.75">
      <c r="A73" s="66">
        <v>42</v>
      </c>
      <c r="C73" t="s">
        <v>775</v>
      </c>
      <c r="F73" s="4">
        <v>296685</v>
      </c>
      <c r="H73" s="4">
        <v>17802</v>
      </c>
    </row>
    <row r="74" spans="1:8" ht="12.75">
      <c r="A74" s="66">
        <v>43</v>
      </c>
      <c r="C74" t="s">
        <v>1477</v>
      </c>
      <c r="F74" s="4">
        <v>75676</v>
      </c>
      <c r="H74" s="4">
        <v>9418</v>
      </c>
    </row>
    <row r="75" spans="1:8" ht="12.75">
      <c r="A75" s="66">
        <v>44</v>
      </c>
      <c r="C75" t="s">
        <v>1478</v>
      </c>
      <c r="F75" s="4">
        <v>15570</v>
      </c>
      <c r="H75" s="4">
        <v>4294</v>
      </c>
    </row>
    <row r="76" spans="1:8" ht="12.75">
      <c r="A76" s="66">
        <v>45</v>
      </c>
      <c r="D76" t="s">
        <v>1479</v>
      </c>
      <c r="F76" s="4">
        <v>117009</v>
      </c>
      <c r="H76" s="4">
        <v>8052</v>
      </c>
    </row>
    <row r="77" spans="1:8" ht="12.75">
      <c r="A77" s="66">
        <v>46</v>
      </c>
      <c r="C77" t="s">
        <v>1230</v>
      </c>
      <c r="F77" s="4">
        <v>450795</v>
      </c>
      <c r="H77" s="4">
        <v>95892</v>
      </c>
    </row>
    <row r="78" spans="1:8" ht="12.75">
      <c r="A78" s="66">
        <v>47</v>
      </c>
      <c r="D78" t="s">
        <v>1480</v>
      </c>
      <c r="F78" s="4">
        <v>2284070</v>
      </c>
      <c r="H78" s="4">
        <v>35820</v>
      </c>
    </row>
    <row r="79" spans="1:8" ht="12.75">
      <c r="A79" s="66">
        <v>48</v>
      </c>
      <c r="C79" t="s">
        <v>1481</v>
      </c>
      <c r="F79" s="4">
        <v>696269</v>
      </c>
      <c r="H79" s="4">
        <v>197482</v>
      </c>
    </row>
    <row r="80" spans="1:8" ht="12.75">
      <c r="A80" s="66">
        <v>49</v>
      </c>
      <c r="D80" t="s">
        <v>228</v>
      </c>
      <c r="F80" s="4">
        <v>36215</v>
      </c>
      <c r="H80" s="4">
        <v>5560</v>
      </c>
    </row>
    <row r="81" spans="1:8" ht="12.75">
      <c r="A81" s="66">
        <v>50</v>
      </c>
      <c r="B81" s="3" t="s">
        <v>1455</v>
      </c>
      <c r="D81" t="s">
        <v>1482</v>
      </c>
      <c r="F81" s="4">
        <v>191851</v>
      </c>
      <c r="H81" s="4">
        <v>37735</v>
      </c>
    </row>
    <row r="82" spans="2:8" ht="12.75">
      <c r="B82" s="3" t="s">
        <v>1456</v>
      </c>
      <c r="E82" t="s">
        <v>1483</v>
      </c>
      <c r="F82" s="4">
        <v>3049117</v>
      </c>
      <c r="H82" s="4">
        <v>1148198</v>
      </c>
    </row>
    <row r="83" spans="1:8" ht="12.75">
      <c r="A83" s="66">
        <v>51</v>
      </c>
      <c r="C83" t="s">
        <v>1486</v>
      </c>
      <c r="F83" s="4">
        <v>32516</v>
      </c>
      <c r="H83" s="4">
        <v>4425</v>
      </c>
    </row>
    <row r="84" spans="1:8" ht="12.75">
      <c r="A84" s="66">
        <v>52</v>
      </c>
      <c r="B84" s="3" t="s">
        <v>1455</v>
      </c>
      <c r="C84" t="s">
        <v>1487</v>
      </c>
      <c r="F84" s="4">
        <v>15498508</v>
      </c>
      <c r="H84" s="4">
        <v>11428030</v>
      </c>
    </row>
    <row r="85" spans="2:8" ht="12.75">
      <c r="B85" s="3" t="s">
        <v>1456</v>
      </c>
      <c r="D85" t="s">
        <v>1488</v>
      </c>
      <c r="F85" s="4">
        <v>163740</v>
      </c>
      <c r="H85" s="4">
        <v>152974</v>
      </c>
    </row>
    <row r="86" spans="1:8" ht="12.75">
      <c r="A86" s="66">
        <v>53</v>
      </c>
      <c r="B86" s="3" t="s">
        <v>1455</v>
      </c>
      <c r="C86" t="s">
        <v>229</v>
      </c>
      <c r="F86" s="4">
        <v>9505986</v>
      </c>
      <c r="H86" s="4">
        <v>3382875</v>
      </c>
    </row>
    <row r="87" spans="2:8" ht="12.75">
      <c r="B87" s="3" t="s">
        <v>1456</v>
      </c>
      <c r="D87" t="s">
        <v>230</v>
      </c>
      <c r="F87" s="4">
        <v>8733</v>
      </c>
      <c r="H87" s="4">
        <v>870</v>
      </c>
    </row>
    <row r="88" spans="1:8" ht="12.75">
      <c r="A88" s="73"/>
      <c r="B88" s="74" t="s">
        <v>1461</v>
      </c>
      <c r="C88" s="68"/>
      <c r="D88" s="68" t="s">
        <v>776</v>
      </c>
      <c r="E88" s="68"/>
      <c r="F88" s="69"/>
      <c r="G88" s="81"/>
      <c r="H88" s="69"/>
    </row>
    <row r="89" spans="3:9" ht="12.75">
      <c r="C89" s="1" t="s">
        <v>1489</v>
      </c>
      <c r="G89" s="59">
        <f>SUM(F84:F87)</f>
        <v>25176967</v>
      </c>
      <c r="I89" s="59">
        <f>SUM(H84:H87)</f>
        <v>14964749</v>
      </c>
    </row>
    <row r="90" spans="1:8" ht="12.75">
      <c r="A90" s="66">
        <v>54</v>
      </c>
      <c r="B90" s="3" t="s">
        <v>1484</v>
      </c>
      <c r="C90" t="s">
        <v>1490</v>
      </c>
      <c r="F90" s="4">
        <v>38415</v>
      </c>
      <c r="H90" s="4">
        <v>8604</v>
      </c>
    </row>
    <row r="91" spans="2:8" ht="12.75">
      <c r="B91" s="3" t="s">
        <v>1485</v>
      </c>
      <c r="C91" t="s">
        <v>231</v>
      </c>
      <c r="F91" s="4">
        <v>893042</v>
      </c>
      <c r="G91" s="59"/>
      <c r="H91" s="48"/>
    </row>
    <row r="92" spans="2:8" ht="12.75">
      <c r="B92" s="3" t="s">
        <v>1456</v>
      </c>
      <c r="C92" t="s">
        <v>232</v>
      </c>
      <c r="F92" s="4">
        <v>74874</v>
      </c>
      <c r="H92" s="4">
        <v>168201</v>
      </c>
    </row>
    <row r="93" spans="1:8" ht="12.75">
      <c r="A93" s="66">
        <v>55</v>
      </c>
      <c r="C93" t="s">
        <v>1491</v>
      </c>
      <c r="F93" s="4">
        <v>1333577</v>
      </c>
      <c r="H93" s="4">
        <v>310239</v>
      </c>
    </row>
    <row r="94" spans="1:8" ht="12.75">
      <c r="A94" s="66">
        <v>56</v>
      </c>
      <c r="D94" t="s">
        <v>1209</v>
      </c>
      <c r="F94" s="4">
        <v>652152</v>
      </c>
      <c r="H94" s="4">
        <v>48113</v>
      </c>
    </row>
    <row r="95" spans="1:8" ht="12.75">
      <c r="A95" s="66">
        <v>57</v>
      </c>
      <c r="D95" t="s">
        <v>1210</v>
      </c>
      <c r="F95" s="4">
        <v>40629</v>
      </c>
      <c r="H95" s="4">
        <v>1747</v>
      </c>
    </row>
    <row r="96" spans="1:11" ht="12.75">
      <c r="A96" s="66">
        <v>58</v>
      </c>
      <c r="C96" t="s">
        <v>1211</v>
      </c>
      <c r="F96" s="4">
        <v>4352</v>
      </c>
      <c r="G96" s="59"/>
      <c r="H96" s="110">
        <f>I96/15</f>
        <v>31.066666666666666</v>
      </c>
      <c r="I96" s="20">
        <v>466</v>
      </c>
      <c r="J96" s="21" t="s">
        <v>1193</v>
      </c>
      <c r="K96" s="28" t="s">
        <v>777</v>
      </c>
    </row>
    <row r="97" spans="1:11" ht="12.75">
      <c r="A97" s="66">
        <v>59</v>
      </c>
      <c r="C97" t="s">
        <v>1212</v>
      </c>
      <c r="F97" s="4">
        <v>1699744</v>
      </c>
      <c r="G97" s="59"/>
      <c r="H97" s="110">
        <f>I97/20</f>
        <v>17504.35</v>
      </c>
      <c r="I97" s="20">
        <v>350087</v>
      </c>
      <c r="J97" s="21" t="s">
        <v>1193</v>
      </c>
      <c r="K97" s="28" t="s">
        <v>778</v>
      </c>
    </row>
    <row r="98" spans="1:8" ht="12.75">
      <c r="A98" s="66">
        <v>60</v>
      </c>
      <c r="C98" t="s">
        <v>1492</v>
      </c>
      <c r="F98" s="4">
        <v>1366314</v>
      </c>
      <c r="H98" s="4">
        <v>31739</v>
      </c>
    </row>
    <row r="99" spans="1:11" ht="12.75">
      <c r="A99" s="66">
        <v>61</v>
      </c>
      <c r="B99" s="3" t="s">
        <v>1455</v>
      </c>
      <c r="C99" t="s">
        <v>1493</v>
      </c>
      <c r="F99" s="4">
        <v>741635</v>
      </c>
      <c r="G99" s="59"/>
      <c r="H99" s="137">
        <f>I99*8/1000</f>
        <v>582968.168</v>
      </c>
      <c r="I99" s="43">
        <v>72871021</v>
      </c>
      <c r="J99" s="44" t="s">
        <v>1194</v>
      </c>
      <c r="K99" s="119" t="s">
        <v>779</v>
      </c>
    </row>
    <row r="100" spans="2:11" ht="12.75">
      <c r="B100" s="3" t="s">
        <v>1456</v>
      </c>
      <c r="C100" t="s">
        <v>1494</v>
      </c>
      <c r="F100" s="4">
        <v>43863</v>
      </c>
      <c r="G100" s="59"/>
      <c r="H100" s="137">
        <f>I100*8/1000</f>
        <v>3565.024</v>
      </c>
      <c r="I100" s="43">
        <v>445628</v>
      </c>
      <c r="J100" s="44" t="s">
        <v>1194</v>
      </c>
      <c r="K100" s="119" t="s">
        <v>779</v>
      </c>
    </row>
    <row r="101" spans="1:8" ht="12.75">
      <c r="A101" s="66">
        <v>62</v>
      </c>
      <c r="C101" t="s">
        <v>1495</v>
      </c>
      <c r="F101" s="4">
        <v>219586</v>
      </c>
      <c r="H101" s="4">
        <v>24663</v>
      </c>
    </row>
    <row r="102" spans="1:8" ht="12.75">
      <c r="A102" s="66">
        <v>63</v>
      </c>
      <c r="C102" t="s">
        <v>233</v>
      </c>
      <c r="F102" s="4">
        <v>110397</v>
      </c>
      <c r="H102" s="4">
        <v>12543</v>
      </c>
    </row>
    <row r="103" spans="1:11" ht="12.75">
      <c r="A103" s="66">
        <v>64</v>
      </c>
      <c r="E103" s="54" t="s">
        <v>1431</v>
      </c>
      <c r="F103" s="4">
        <v>4491</v>
      </c>
      <c r="G103" s="59"/>
      <c r="H103" s="110">
        <f>I103*3/40</f>
        <v>440.325</v>
      </c>
      <c r="I103" s="39">
        <v>5871</v>
      </c>
      <c r="J103" s="40" t="s">
        <v>1234</v>
      </c>
      <c r="K103" s="120" t="s">
        <v>780</v>
      </c>
    </row>
    <row r="104" spans="1:11" ht="12.75">
      <c r="A104" s="66">
        <v>65</v>
      </c>
      <c r="D104" t="s">
        <v>1496</v>
      </c>
      <c r="F104" s="4">
        <v>13057</v>
      </c>
      <c r="G104" s="59"/>
      <c r="H104" s="110">
        <f>I104*3/40</f>
        <v>769.575</v>
      </c>
      <c r="I104" s="39">
        <v>10261</v>
      </c>
      <c r="J104" s="40" t="s">
        <v>1234</v>
      </c>
      <c r="K104" s="120" t="s">
        <v>780</v>
      </c>
    </row>
    <row r="105" spans="1:11" ht="12.75">
      <c r="A105" s="66">
        <v>66</v>
      </c>
      <c r="B105" s="3" t="s">
        <v>1455</v>
      </c>
      <c r="C105" t="s">
        <v>1497</v>
      </c>
      <c r="F105" s="4">
        <v>1683</v>
      </c>
      <c r="H105" s="4">
        <v>1034</v>
      </c>
      <c r="K105" s="136"/>
    </row>
    <row r="106" spans="2:11" ht="12.75">
      <c r="B106" s="3" t="s">
        <v>1456</v>
      </c>
      <c r="E106" s="6" t="s">
        <v>1431</v>
      </c>
      <c r="F106" s="4">
        <v>0</v>
      </c>
      <c r="G106" s="59"/>
      <c r="H106" s="110">
        <f>I106*3/40</f>
        <v>0</v>
      </c>
      <c r="I106" s="39">
        <v>0</v>
      </c>
      <c r="J106" s="40" t="s">
        <v>1234</v>
      </c>
      <c r="K106" s="120" t="s">
        <v>780</v>
      </c>
    </row>
    <row r="107" spans="1:11" ht="12.75">
      <c r="A107" s="66">
        <v>67</v>
      </c>
      <c r="B107" s="3" t="s">
        <v>1455</v>
      </c>
      <c r="C107" t="s">
        <v>1498</v>
      </c>
      <c r="F107" s="4">
        <v>191146</v>
      </c>
      <c r="H107" s="4">
        <v>80422</v>
      </c>
      <c r="K107" s="136"/>
    </row>
    <row r="108" spans="2:11" ht="12.75">
      <c r="B108" s="3" t="s">
        <v>1456</v>
      </c>
      <c r="E108" s="6" t="s">
        <v>1431</v>
      </c>
      <c r="F108" s="4">
        <v>3744</v>
      </c>
      <c r="G108" s="59"/>
      <c r="H108" s="110">
        <f>I108*3/40</f>
        <v>1911.225</v>
      </c>
      <c r="I108" s="39">
        <v>25483</v>
      </c>
      <c r="J108" s="40" t="s">
        <v>1234</v>
      </c>
      <c r="K108" s="120" t="s">
        <v>780</v>
      </c>
    </row>
    <row r="109" spans="1:8" ht="12.75">
      <c r="A109" s="66">
        <v>68</v>
      </c>
      <c r="B109" s="3" t="s">
        <v>1455</v>
      </c>
      <c r="C109" t="s">
        <v>1499</v>
      </c>
      <c r="F109" s="4">
        <v>430</v>
      </c>
      <c r="H109" s="4">
        <v>54</v>
      </c>
    </row>
    <row r="110" spans="2:11" ht="12.75">
      <c r="B110" s="3" t="s">
        <v>1456</v>
      </c>
      <c r="E110" s="6" t="s">
        <v>1431</v>
      </c>
      <c r="F110" s="4">
        <v>0</v>
      </c>
      <c r="G110" s="59"/>
      <c r="H110" s="110">
        <f>I110*3/40</f>
        <v>0</v>
      </c>
      <c r="I110" s="39">
        <v>0</v>
      </c>
      <c r="J110" s="40" t="s">
        <v>1234</v>
      </c>
      <c r="K110" s="120" t="s">
        <v>780</v>
      </c>
    </row>
    <row r="111" spans="1:8" ht="12.75">
      <c r="A111" s="66">
        <v>69</v>
      </c>
      <c r="C111" t="s">
        <v>1500</v>
      </c>
      <c r="F111" s="4">
        <v>8281</v>
      </c>
      <c r="H111" s="4">
        <v>1986</v>
      </c>
    </row>
    <row r="112" spans="1:8" ht="12.75">
      <c r="A112" s="66">
        <v>70</v>
      </c>
      <c r="B112" s="3" t="s">
        <v>1455</v>
      </c>
      <c r="C112" t="s">
        <v>1430</v>
      </c>
      <c r="F112" s="4">
        <v>156053</v>
      </c>
      <c r="H112" s="4">
        <v>54956</v>
      </c>
    </row>
    <row r="113" spans="2:8" ht="12.75">
      <c r="B113" s="3" t="s">
        <v>1456</v>
      </c>
      <c r="C113" t="s">
        <v>1501</v>
      </c>
      <c r="F113" s="4">
        <v>22124</v>
      </c>
      <c r="H113" s="4">
        <v>5815</v>
      </c>
    </row>
    <row r="114" spans="2:8" ht="12.75">
      <c r="B114" s="3" t="s">
        <v>1461</v>
      </c>
      <c r="C114" t="s">
        <v>1429</v>
      </c>
      <c r="F114" s="4">
        <v>315896</v>
      </c>
      <c r="H114" s="4">
        <v>186050</v>
      </c>
    </row>
    <row r="115" spans="2:10" ht="12.75">
      <c r="B115" s="3" t="s">
        <v>1469</v>
      </c>
      <c r="C115" t="s">
        <v>234</v>
      </c>
      <c r="F115" s="4">
        <v>471963</v>
      </c>
      <c r="G115" s="59"/>
      <c r="H115" s="48"/>
      <c r="I115" s="59"/>
      <c r="J115" s="64"/>
    </row>
    <row r="116" spans="3:10" ht="13.5">
      <c r="C116" s="2" t="s">
        <v>1502</v>
      </c>
      <c r="G116" s="61">
        <f>SUM(F10:F115)</f>
        <v>613082375</v>
      </c>
      <c r="I116" s="71"/>
      <c r="J116" s="65"/>
    </row>
    <row r="117" spans="2:10" ht="12.75">
      <c r="B117" s="2" t="s">
        <v>1557</v>
      </c>
      <c r="G117" s="59"/>
      <c r="I117" s="59"/>
      <c r="J117" s="64"/>
    </row>
    <row r="118" spans="1:10" ht="12.75">
      <c r="A118" s="66">
        <v>71</v>
      </c>
      <c r="B118" s="3" t="s">
        <v>1455</v>
      </c>
      <c r="C118" t="s">
        <v>1503</v>
      </c>
      <c r="F118" s="4">
        <v>362148</v>
      </c>
      <c r="H118" s="4">
        <v>1565365</v>
      </c>
      <c r="I118" s="59"/>
      <c r="J118" s="64"/>
    </row>
    <row r="119" spans="2:10" ht="12.75">
      <c r="B119" s="3" t="s">
        <v>1456</v>
      </c>
      <c r="D119" t="s">
        <v>1504</v>
      </c>
      <c r="F119" s="4">
        <v>9959857</v>
      </c>
      <c r="H119" s="4">
        <v>45011220</v>
      </c>
      <c r="I119" s="59"/>
      <c r="J119" s="64"/>
    </row>
    <row r="120" spans="2:10" ht="12.75">
      <c r="B120" s="3" t="s">
        <v>1461</v>
      </c>
      <c r="D120" t="s">
        <v>1505</v>
      </c>
      <c r="F120" s="4">
        <v>1692043</v>
      </c>
      <c r="H120" s="4">
        <v>15964337</v>
      </c>
      <c r="I120" s="59"/>
      <c r="J120" s="64"/>
    </row>
    <row r="121" spans="2:10" ht="12.75">
      <c r="B121" s="3" t="s">
        <v>1469</v>
      </c>
      <c r="D121" t="s">
        <v>1506</v>
      </c>
      <c r="F121" s="4">
        <v>2498738</v>
      </c>
      <c r="H121" s="4">
        <v>11008337</v>
      </c>
      <c r="I121" s="59"/>
      <c r="J121" s="64"/>
    </row>
    <row r="122" spans="2:10" ht="12.75">
      <c r="B122" s="3" t="s">
        <v>1470</v>
      </c>
      <c r="C122" t="s">
        <v>1507</v>
      </c>
      <c r="F122" s="4">
        <v>625210</v>
      </c>
      <c r="H122" s="4">
        <v>2309271</v>
      </c>
      <c r="I122" s="59"/>
      <c r="J122" s="64"/>
    </row>
    <row r="123" spans="2:10" ht="12.75">
      <c r="B123" s="3" t="s">
        <v>1197</v>
      </c>
      <c r="C123" t="s">
        <v>1508</v>
      </c>
      <c r="F123" s="4">
        <v>11774</v>
      </c>
      <c r="H123" s="4">
        <v>126170</v>
      </c>
      <c r="I123" s="59"/>
      <c r="J123" s="64"/>
    </row>
    <row r="124" spans="2:10" ht="12.75">
      <c r="B124" s="3" t="s">
        <v>1511</v>
      </c>
      <c r="C124" t="s">
        <v>235</v>
      </c>
      <c r="F124" s="4">
        <v>5941480</v>
      </c>
      <c r="H124" s="4">
        <v>26980774</v>
      </c>
      <c r="I124" s="59"/>
      <c r="J124" s="64"/>
    </row>
    <row r="125" spans="2:10" ht="12.75">
      <c r="B125" s="3" t="s">
        <v>1512</v>
      </c>
      <c r="C125" t="s">
        <v>236</v>
      </c>
      <c r="F125" s="4">
        <v>38704502</v>
      </c>
      <c r="H125" s="4">
        <v>120792675</v>
      </c>
      <c r="I125" s="59"/>
      <c r="J125" s="64"/>
    </row>
    <row r="126" spans="1:10" ht="12.75">
      <c r="A126" s="132"/>
      <c r="B126" s="88" t="s">
        <v>1514</v>
      </c>
      <c r="C126" s="89" t="s">
        <v>1519</v>
      </c>
      <c r="D126" s="89"/>
      <c r="E126" s="89"/>
      <c r="F126" s="86">
        <v>1404971</v>
      </c>
      <c r="G126" s="87"/>
      <c r="H126" s="86">
        <v>11632328</v>
      </c>
      <c r="I126" s="59"/>
      <c r="J126" s="53" t="s">
        <v>781</v>
      </c>
    </row>
    <row r="127" spans="1:10" ht="12.75">
      <c r="A127" s="132"/>
      <c r="B127" s="84" t="s">
        <v>1513</v>
      </c>
      <c r="C127" s="85" t="s">
        <v>1509</v>
      </c>
      <c r="D127" s="85"/>
      <c r="E127" s="85"/>
      <c r="F127" s="86">
        <v>23229</v>
      </c>
      <c r="G127" s="87"/>
      <c r="H127" s="86">
        <v>39843</v>
      </c>
      <c r="I127" s="59"/>
      <c r="J127" s="64"/>
    </row>
    <row r="128" spans="1:11" s="13" customFormat="1" ht="12.75">
      <c r="A128" s="73"/>
      <c r="B128" s="74" t="s">
        <v>1515</v>
      </c>
      <c r="C128" s="68" t="s">
        <v>1510</v>
      </c>
      <c r="D128" s="68"/>
      <c r="E128" s="68"/>
      <c r="F128" s="69"/>
      <c r="G128" s="81"/>
      <c r="H128" s="69"/>
      <c r="I128" s="60"/>
      <c r="J128" s="138"/>
      <c r="K128" s="50"/>
    </row>
    <row r="129" spans="2:10" ht="12.75">
      <c r="B129" s="3" t="s">
        <v>782</v>
      </c>
      <c r="C129" s="54" t="s">
        <v>237</v>
      </c>
      <c r="F129" s="4">
        <v>997513</v>
      </c>
      <c r="H129" s="4">
        <v>2837659</v>
      </c>
      <c r="I129" s="59"/>
      <c r="J129" s="64"/>
    </row>
    <row r="130" spans="1:10" ht="12.75">
      <c r="A130" s="66">
        <v>72</v>
      </c>
      <c r="B130" s="3" t="s">
        <v>1455</v>
      </c>
      <c r="C130" t="s">
        <v>1642</v>
      </c>
      <c r="F130" s="4">
        <v>2240</v>
      </c>
      <c r="H130" s="4">
        <v>17867</v>
      </c>
      <c r="I130" s="59"/>
      <c r="J130" s="64"/>
    </row>
    <row r="131" spans="2:10" ht="12.75">
      <c r="B131" s="3" t="s">
        <v>1456</v>
      </c>
      <c r="D131" t="s">
        <v>1504</v>
      </c>
      <c r="F131" s="4">
        <v>199333</v>
      </c>
      <c r="H131" s="4">
        <v>1903669</v>
      </c>
      <c r="I131" s="59"/>
      <c r="J131" s="64"/>
    </row>
    <row r="132" spans="2:10" ht="12.75">
      <c r="B132" s="3" t="s">
        <v>1461</v>
      </c>
      <c r="D132" t="s">
        <v>1505</v>
      </c>
      <c r="F132" s="4">
        <v>209380</v>
      </c>
      <c r="H132" s="4">
        <v>1406397</v>
      </c>
      <c r="I132" s="59"/>
      <c r="J132" s="64"/>
    </row>
    <row r="133" spans="2:10" ht="12.75">
      <c r="B133" s="3" t="s">
        <v>1647</v>
      </c>
      <c r="D133" t="s">
        <v>1643</v>
      </c>
      <c r="F133" s="4">
        <v>10467</v>
      </c>
      <c r="H133" s="4">
        <v>93004</v>
      </c>
      <c r="I133" s="59"/>
      <c r="J133" s="64"/>
    </row>
    <row r="134" spans="2:10" ht="12.75">
      <c r="B134" s="3" t="s">
        <v>1648</v>
      </c>
      <c r="D134" t="s">
        <v>1506</v>
      </c>
      <c r="F134" s="4">
        <v>557093</v>
      </c>
      <c r="H134" s="4">
        <v>6353847</v>
      </c>
      <c r="I134" s="59"/>
      <c r="J134" s="64"/>
    </row>
    <row r="135" spans="2:10" ht="12.75">
      <c r="B135" s="3" t="s">
        <v>1470</v>
      </c>
      <c r="C135" t="s">
        <v>238</v>
      </c>
      <c r="F135" s="4">
        <v>4584</v>
      </c>
      <c r="H135" s="4">
        <v>67565</v>
      </c>
      <c r="I135" s="59"/>
      <c r="J135" s="64"/>
    </row>
    <row r="136" spans="1:10" ht="12.75">
      <c r="A136" s="66">
        <v>73</v>
      </c>
      <c r="C136" t="s">
        <v>1419</v>
      </c>
      <c r="F136" s="4">
        <v>3257</v>
      </c>
      <c r="H136" s="4">
        <v>523</v>
      </c>
      <c r="I136" s="59"/>
      <c r="J136" s="64"/>
    </row>
    <row r="137" spans="1:10" ht="12.75">
      <c r="A137" s="66">
        <v>74</v>
      </c>
      <c r="C137" t="s">
        <v>1644</v>
      </c>
      <c r="F137" s="4">
        <v>91809</v>
      </c>
      <c r="H137" s="4">
        <v>72467</v>
      </c>
      <c r="I137" s="59"/>
      <c r="J137" s="64"/>
    </row>
    <row r="138" spans="1:10" ht="12.75">
      <c r="A138" s="66">
        <v>75</v>
      </c>
      <c r="D138" t="s">
        <v>1645</v>
      </c>
      <c r="F138" s="4">
        <v>63985</v>
      </c>
      <c r="H138" s="4">
        <v>52046</v>
      </c>
      <c r="I138" s="59"/>
      <c r="J138" s="64"/>
    </row>
    <row r="139" spans="1:10" ht="12.75">
      <c r="A139" s="66">
        <v>76</v>
      </c>
      <c r="B139" s="3" t="s">
        <v>1455</v>
      </c>
      <c r="C139" t="s">
        <v>1646</v>
      </c>
      <c r="F139" s="4">
        <v>1859569</v>
      </c>
      <c r="H139" s="4">
        <v>3882757</v>
      </c>
      <c r="I139" s="59"/>
      <c r="J139" s="64"/>
    </row>
    <row r="140" spans="2:10" ht="12.75">
      <c r="B140" s="3" t="s">
        <v>1456</v>
      </c>
      <c r="C140" t="s">
        <v>239</v>
      </c>
      <c r="F140" s="4">
        <v>1085229</v>
      </c>
      <c r="H140" s="4">
        <v>1907787</v>
      </c>
      <c r="I140" s="59"/>
      <c r="J140" s="64"/>
    </row>
    <row r="141" spans="3:10" ht="12.75">
      <c r="C141" s="1" t="s">
        <v>1649</v>
      </c>
      <c r="G141" s="59">
        <f>SUM(F118:F140)</f>
        <v>66308411</v>
      </c>
      <c r="I141" s="59">
        <f>SUM(H118:H140)</f>
        <v>254025908</v>
      </c>
      <c r="J141" s="64"/>
    </row>
    <row r="142" spans="1:10" ht="12.75">
      <c r="A142" s="66">
        <v>77</v>
      </c>
      <c r="C142" t="s">
        <v>1409</v>
      </c>
      <c r="F142" s="4">
        <v>8235976</v>
      </c>
      <c r="H142" s="4">
        <v>5850859</v>
      </c>
      <c r="I142" s="59"/>
      <c r="J142" s="64"/>
    </row>
    <row r="143" spans="1:10" ht="12.75">
      <c r="A143" s="66">
        <v>78</v>
      </c>
      <c r="D143" t="s">
        <v>1410</v>
      </c>
      <c r="F143" s="4">
        <v>1093137</v>
      </c>
      <c r="H143" s="4">
        <v>964624</v>
      </c>
      <c r="I143" s="59"/>
      <c r="J143" s="64"/>
    </row>
    <row r="144" spans="1:10" ht="12.75">
      <c r="A144" s="66">
        <v>79</v>
      </c>
      <c r="D144" t="s">
        <v>240</v>
      </c>
      <c r="F144" s="4">
        <v>2991893</v>
      </c>
      <c r="H144" s="4">
        <v>3703231</v>
      </c>
      <c r="I144" s="59"/>
      <c r="J144" s="64"/>
    </row>
    <row r="145" spans="1:10" ht="12.75">
      <c r="A145" s="66">
        <v>80</v>
      </c>
      <c r="D145" t="s">
        <v>241</v>
      </c>
      <c r="F145" s="4">
        <v>1209842</v>
      </c>
      <c r="H145" s="4">
        <v>890168</v>
      </c>
      <c r="I145" s="59"/>
      <c r="J145" s="64"/>
    </row>
    <row r="146" spans="1:10" ht="12.75">
      <c r="A146" s="66">
        <v>81</v>
      </c>
      <c r="B146" s="3" t="s">
        <v>1455</v>
      </c>
      <c r="C146" t="s">
        <v>1650</v>
      </c>
      <c r="F146" s="4">
        <v>2933580</v>
      </c>
      <c r="H146" s="4">
        <v>409509</v>
      </c>
      <c r="I146" s="59"/>
      <c r="J146" s="64"/>
    </row>
    <row r="147" spans="2:10" ht="12.75">
      <c r="B147" s="3" t="s">
        <v>1456</v>
      </c>
      <c r="D147" t="s">
        <v>1651</v>
      </c>
      <c r="F147" s="4">
        <v>44968</v>
      </c>
      <c r="H147" s="4">
        <v>10995</v>
      </c>
      <c r="I147" s="59"/>
      <c r="J147" s="64"/>
    </row>
    <row r="148" spans="2:10" ht="12.75">
      <c r="B148" s="3" t="s">
        <v>1461</v>
      </c>
      <c r="D148" t="s">
        <v>1652</v>
      </c>
      <c r="F148" s="4">
        <v>595756</v>
      </c>
      <c r="H148" s="4">
        <v>628307</v>
      </c>
      <c r="I148" s="59"/>
      <c r="J148" s="64"/>
    </row>
    <row r="149" spans="2:10" ht="12.75">
      <c r="B149" s="3" t="s">
        <v>1469</v>
      </c>
      <c r="D149" t="s">
        <v>1653</v>
      </c>
      <c r="F149" s="4">
        <v>272244</v>
      </c>
      <c r="H149" s="4">
        <v>503550</v>
      </c>
      <c r="I149" s="59"/>
      <c r="J149" s="64"/>
    </row>
    <row r="150" spans="2:10" ht="12.75">
      <c r="B150" s="3" t="s">
        <v>1470</v>
      </c>
      <c r="D150" t="s">
        <v>1654</v>
      </c>
      <c r="F150" s="4">
        <v>670172</v>
      </c>
      <c r="H150" s="4">
        <v>619311</v>
      </c>
      <c r="I150" s="59"/>
      <c r="J150" s="64"/>
    </row>
    <row r="151" spans="1:10" ht="12.75">
      <c r="A151" s="66">
        <v>82</v>
      </c>
      <c r="B151" s="3" t="s">
        <v>1455</v>
      </c>
      <c r="C151" t="s">
        <v>1239</v>
      </c>
      <c r="F151" s="4">
        <v>88525</v>
      </c>
      <c r="H151" s="4">
        <v>10066</v>
      </c>
      <c r="I151" s="59"/>
      <c r="J151" s="64"/>
    </row>
    <row r="152" spans="2:10" ht="12.75">
      <c r="B152" s="3" t="s">
        <v>1456</v>
      </c>
      <c r="C152" t="s">
        <v>36</v>
      </c>
      <c r="F152" s="4">
        <v>47524</v>
      </c>
      <c r="H152" s="4">
        <v>19924</v>
      </c>
      <c r="I152" s="59"/>
      <c r="J152" s="64"/>
    </row>
    <row r="153" spans="2:10" ht="12.75">
      <c r="B153" s="3" t="s">
        <v>1461</v>
      </c>
      <c r="D153" t="s">
        <v>197</v>
      </c>
      <c r="F153" s="4">
        <v>106907</v>
      </c>
      <c r="H153" s="4">
        <v>139450</v>
      </c>
      <c r="I153" s="59"/>
      <c r="J153" s="64"/>
    </row>
    <row r="154" spans="1:11" s="13" customFormat="1" ht="12.75">
      <c r="A154" s="66"/>
      <c r="B154" s="122"/>
      <c r="C154" s="139" t="s">
        <v>1656</v>
      </c>
      <c r="F154" s="18"/>
      <c r="G154" s="60">
        <f>SUM(F142:F153)</f>
        <v>18290524</v>
      </c>
      <c r="H154" s="18"/>
      <c r="I154" s="60">
        <f>SUM(H142:H153)</f>
        <v>13749994</v>
      </c>
      <c r="J154" s="138"/>
      <c r="K154" s="50"/>
    </row>
    <row r="155" spans="1:10" ht="12.75">
      <c r="A155" s="66">
        <v>83</v>
      </c>
      <c r="B155" s="3" t="s">
        <v>1455</v>
      </c>
      <c r="C155" t="s">
        <v>242</v>
      </c>
      <c r="F155" s="4">
        <v>6174797</v>
      </c>
      <c r="H155" s="4">
        <v>7385901</v>
      </c>
      <c r="I155" s="59"/>
      <c r="J155" s="64"/>
    </row>
    <row r="156" spans="2:10" ht="12.75">
      <c r="B156" s="3" t="s">
        <v>1456</v>
      </c>
      <c r="D156" t="s">
        <v>243</v>
      </c>
      <c r="F156" s="4">
        <v>1558787</v>
      </c>
      <c r="H156" s="4">
        <v>2686029</v>
      </c>
      <c r="I156" s="59"/>
      <c r="J156" s="64"/>
    </row>
    <row r="157" spans="2:10" ht="12.75">
      <c r="B157" s="3" t="s">
        <v>1461</v>
      </c>
      <c r="D157" t="s">
        <v>244</v>
      </c>
      <c r="F157" s="4">
        <v>8699256</v>
      </c>
      <c r="H157" s="4">
        <v>12370467</v>
      </c>
      <c r="I157" s="59"/>
      <c r="J157" s="64"/>
    </row>
    <row r="158" spans="2:10" ht="12.75">
      <c r="B158" s="3" t="s">
        <v>1469</v>
      </c>
      <c r="D158" t="s">
        <v>245</v>
      </c>
      <c r="F158" s="4">
        <v>1366972</v>
      </c>
      <c r="H158" s="4">
        <v>2857029</v>
      </c>
      <c r="I158" s="59"/>
      <c r="J158" s="64"/>
    </row>
    <row r="159" spans="2:10" ht="12.75">
      <c r="B159" s="3" t="s">
        <v>1470</v>
      </c>
      <c r="D159" t="s">
        <v>1655</v>
      </c>
      <c r="F159" s="4">
        <v>2001847</v>
      </c>
      <c r="H159" s="4">
        <v>3180808</v>
      </c>
      <c r="I159" s="59"/>
      <c r="J159" s="64"/>
    </row>
    <row r="160" spans="3:10" ht="12.75">
      <c r="C160" s="1" t="s">
        <v>1657</v>
      </c>
      <c r="G160" s="59">
        <f>SUM(F155:F159)</f>
        <v>19801659</v>
      </c>
      <c r="I160" s="59">
        <f>SUM(H155:H159)</f>
        <v>28480234</v>
      </c>
      <c r="J160" s="64"/>
    </row>
    <row r="161" spans="1:10" ht="12.75">
      <c r="A161" s="66">
        <v>84</v>
      </c>
      <c r="C161" t="s">
        <v>1422</v>
      </c>
      <c r="F161" s="4">
        <v>29129</v>
      </c>
      <c r="H161" s="4">
        <v>76279</v>
      </c>
      <c r="I161" s="59"/>
      <c r="J161" s="64"/>
    </row>
    <row r="162" spans="1:10" ht="12.75">
      <c r="A162" s="66">
        <v>85</v>
      </c>
      <c r="C162" t="s">
        <v>1421</v>
      </c>
      <c r="F162" s="4">
        <v>22352</v>
      </c>
      <c r="H162" s="4">
        <v>137095</v>
      </c>
      <c r="I162" s="59"/>
      <c r="J162" s="64"/>
    </row>
    <row r="163" spans="1:10" ht="12.75">
      <c r="A163" s="66">
        <v>86</v>
      </c>
      <c r="B163" s="3" t="s">
        <v>1455</v>
      </c>
      <c r="C163" t="s">
        <v>1658</v>
      </c>
      <c r="F163" s="4">
        <v>1190394</v>
      </c>
      <c r="H163" s="4">
        <v>1293753</v>
      </c>
      <c r="I163" s="59"/>
      <c r="J163" s="64"/>
    </row>
    <row r="164" spans="1:10" ht="12.75">
      <c r="A164" s="133"/>
      <c r="B164" s="3" t="s">
        <v>1456</v>
      </c>
      <c r="C164" t="s">
        <v>246</v>
      </c>
      <c r="F164" s="4">
        <v>81091</v>
      </c>
      <c r="H164" s="4">
        <v>13840</v>
      </c>
      <c r="I164" s="59"/>
      <c r="J164" s="64"/>
    </row>
    <row r="165" spans="1:10" ht="12.75">
      <c r="A165" s="66">
        <v>87</v>
      </c>
      <c r="C165" t="s">
        <v>247</v>
      </c>
      <c r="F165" s="4">
        <v>55034</v>
      </c>
      <c r="H165" s="4">
        <v>28459</v>
      </c>
      <c r="I165" s="59"/>
      <c r="J165" s="64"/>
    </row>
    <row r="166" spans="1:10" ht="12.75">
      <c r="A166" s="66">
        <v>88</v>
      </c>
      <c r="C166" t="s">
        <v>1240</v>
      </c>
      <c r="F166" s="4">
        <v>14313</v>
      </c>
      <c r="H166" s="4">
        <v>2736</v>
      </c>
      <c r="I166" s="59"/>
      <c r="J166" s="64"/>
    </row>
    <row r="167" spans="1:10" ht="12.75">
      <c r="A167" s="66">
        <v>89</v>
      </c>
      <c r="C167" t="s">
        <v>1236</v>
      </c>
      <c r="F167" s="4">
        <v>72632088</v>
      </c>
      <c r="H167" s="4">
        <v>15733540</v>
      </c>
      <c r="I167" s="59"/>
      <c r="J167" s="64"/>
    </row>
    <row r="168" spans="1:10" ht="12.75">
      <c r="A168" s="66">
        <v>90</v>
      </c>
      <c r="C168" t="s">
        <v>1241</v>
      </c>
      <c r="F168" s="4">
        <v>7138154</v>
      </c>
      <c r="H168" s="4">
        <v>2484134</v>
      </c>
      <c r="I168" s="59"/>
      <c r="J168" s="64"/>
    </row>
    <row r="169" spans="1:10" ht="12.75">
      <c r="A169" s="66">
        <v>91</v>
      </c>
      <c r="C169" t="s">
        <v>1237</v>
      </c>
      <c r="F169" s="4">
        <v>9781553</v>
      </c>
      <c r="H169" s="4">
        <v>2581613</v>
      </c>
      <c r="I169" s="59"/>
      <c r="J169" s="64"/>
    </row>
    <row r="170" spans="1:10" ht="12.75">
      <c r="A170" s="66">
        <v>92</v>
      </c>
      <c r="C170" t="s">
        <v>1238</v>
      </c>
      <c r="F170" s="4">
        <v>2093526</v>
      </c>
      <c r="H170" s="4">
        <v>851898</v>
      </c>
      <c r="I170" s="59"/>
      <c r="J170" s="64"/>
    </row>
    <row r="171" spans="1:10" ht="12.75">
      <c r="A171" s="66">
        <v>93</v>
      </c>
      <c r="C171" t="s">
        <v>1242</v>
      </c>
      <c r="F171" s="4">
        <v>6237139</v>
      </c>
      <c r="H171" s="4">
        <v>495251</v>
      </c>
      <c r="I171" s="59"/>
      <c r="J171" s="64"/>
    </row>
    <row r="172" spans="1:10" ht="12.75">
      <c r="A172" s="66">
        <v>94</v>
      </c>
      <c r="D172" t="s">
        <v>1243</v>
      </c>
      <c r="F172" s="4">
        <v>669240</v>
      </c>
      <c r="H172" s="4">
        <v>44654</v>
      </c>
      <c r="I172" s="59"/>
      <c r="J172" s="64"/>
    </row>
    <row r="173" spans="1:10" ht="12.75">
      <c r="A173" s="66">
        <v>95</v>
      </c>
      <c r="D173" t="s">
        <v>1244</v>
      </c>
      <c r="F173" s="4">
        <v>151879</v>
      </c>
      <c r="H173" s="4">
        <v>2187</v>
      </c>
      <c r="I173" s="59"/>
      <c r="J173" s="64"/>
    </row>
    <row r="174" spans="1:10" ht="12.75">
      <c r="A174" s="66">
        <v>96</v>
      </c>
      <c r="D174" t="s">
        <v>248</v>
      </c>
      <c r="F174" s="4">
        <v>13534</v>
      </c>
      <c r="H174" s="4">
        <v>362</v>
      </c>
      <c r="I174" s="59"/>
      <c r="J174" s="64"/>
    </row>
    <row r="175" spans="1:10" ht="12.75">
      <c r="A175" s="66">
        <v>97</v>
      </c>
      <c r="D175" t="s">
        <v>1245</v>
      </c>
      <c r="F175" s="4">
        <v>206448</v>
      </c>
      <c r="H175" s="4">
        <v>46</v>
      </c>
      <c r="I175" s="59"/>
      <c r="J175" s="64"/>
    </row>
    <row r="176" spans="1:10" ht="12.75">
      <c r="A176" s="66">
        <v>98</v>
      </c>
      <c r="D176" t="s">
        <v>249</v>
      </c>
      <c r="F176" s="4">
        <v>1684000</v>
      </c>
      <c r="H176" s="4">
        <v>90314</v>
      </c>
      <c r="I176" s="59"/>
      <c r="J176" s="64"/>
    </row>
    <row r="177" spans="3:10" ht="12.75">
      <c r="C177" s="1" t="s">
        <v>1246</v>
      </c>
      <c r="G177" s="59">
        <f>SUM(F171:F176)</f>
        <v>8962240</v>
      </c>
      <c r="I177" s="59">
        <f>SUM(H171:H176)</f>
        <v>632814</v>
      </c>
      <c r="J177" s="64"/>
    </row>
    <row r="178" spans="1:10" ht="12.75">
      <c r="A178" s="66">
        <v>99</v>
      </c>
      <c r="C178" t="s">
        <v>1247</v>
      </c>
      <c r="F178" s="4">
        <v>2373133</v>
      </c>
      <c r="H178" s="4">
        <v>353746</v>
      </c>
      <c r="I178" s="59"/>
      <c r="J178" s="64"/>
    </row>
    <row r="179" spans="1:10" ht="12.75">
      <c r="A179" s="66">
        <v>100</v>
      </c>
      <c r="D179" t="s">
        <v>1248</v>
      </c>
      <c r="F179" s="4">
        <v>8540922</v>
      </c>
      <c r="H179" s="4">
        <v>552408</v>
      </c>
      <c r="I179" s="59"/>
      <c r="J179" s="64"/>
    </row>
    <row r="180" spans="1:10" ht="12.75">
      <c r="A180" s="66">
        <v>101</v>
      </c>
      <c r="C180" t="s">
        <v>153</v>
      </c>
      <c r="F180" s="4">
        <v>16391</v>
      </c>
      <c r="H180" s="4">
        <v>17579</v>
      </c>
      <c r="I180" s="59"/>
      <c r="J180" s="64"/>
    </row>
    <row r="181" spans="1:10" ht="12.75">
      <c r="A181" s="66">
        <v>102</v>
      </c>
      <c r="C181" t="s">
        <v>1235</v>
      </c>
      <c r="F181" s="4">
        <v>579215</v>
      </c>
      <c r="H181" s="4">
        <v>19047</v>
      </c>
      <c r="I181" s="59"/>
      <c r="J181" s="64"/>
    </row>
    <row r="182" spans="1:10" ht="12.75">
      <c r="A182" s="66">
        <v>103</v>
      </c>
      <c r="B182" s="3" t="s">
        <v>1455</v>
      </c>
      <c r="C182" t="s">
        <v>154</v>
      </c>
      <c r="F182" s="4">
        <v>1916</v>
      </c>
      <c r="H182" s="4">
        <v>17</v>
      </c>
      <c r="I182" s="59"/>
      <c r="J182" s="64"/>
    </row>
    <row r="183" spans="2:10" ht="12.75">
      <c r="B183" s="3" t="s">
        <v>1456</v>
      </c>
      <c r="D183" t="s">
        <v>155</v>
      </c>
      <c r="F183" s="4">
        <v>336009</v>
      </c>
      <c r="H183" s="4">
        <v>17254</v>
      </c>
      <c r="I183" s="59"/>
      <c r="J183" s="64"/>
    </row>
    <row r="184" spans="3:10" ht="12.75">
      <c r="C184" s="1" t="s">
        <v>156</v>
      </c>
      <c r="G184" s="59">
        <f>SUM(F178:F183)</f>
        <v>11847586</v>
      </c>
      <c r="I184" s="59">
        <f>SUM(H178:H183)</f>
        <v>960051</v>
      </c>
      <c r="J184" s="64"/>
    </row>
    <row r="185" spans="1:10" ht="12.75">
      <c r="A185" s="66">
        <v>104</v>
      </c>
      <c r="B185" s="3" t="s">
        <v>1455</v>
      </c>
      <c r="C185" t="s">
        <v>250</v>
      </c>
      <c r="F185" s="4">
        <v>30967</v>
      </c>
      <c r="H185" s="4">
        <v>48080</v>
      </c>
      <c r="I185" s="59"/>
      <c r="J185" s="64"/>
    </row>
    <row r="186" spans="2:10" ht="12.75">
      <c r="B186" s="3" t="s">
        <v>1456</v>
      </c>
      <c r="D186" t="s">
        <v>251</v>
      </c>
      <c r="F186" s="4">
        <v>0</v>
      </c>
      <c r="H186" s="4">
        <v>0</v>
      </c>
      <c r="I186" s="59"/>
      <c r="J186" s="64"/>
    </row>
    <row r="187" spans="1:10" ht="12.75">
      <c r="A187" s="66">
        <v>105</v>
      </c>
      <c r="C187" t="s">
        <v>157</v>
      </c>
      <c r="F187" s="4">
        <v>191378</v>
      </c>
      <c r="H187" s="4">
        <v>195882</v>
      </c>
      <c r="I187" s="59"/>
      <c r="J187" s="64"/>
    </row>
    <row r="188" spans="1:10" ht="12.75">
      <c r="A188" s="66">
        <v>106</v>
      </c>
      <c r="C188" t="s">
        <v>252</v>
      </c>
      <c r="F188" s="4">
        <v>1028579</v>
      </c>
      <c r="H188" s="4">
        <v>1565304</v>
      </c>
      <c r="I188" s="59"/>
      <c r="J188" s="64"/>
    </row>
    <row r="189" spans="3:10" ht="12.75">
      <c r="C189" s="1" t="s">
        <v>158</v>
      </c>
      <c r="G189" s="59">
        <f>SUM(F185:F188)</f>
        <v>1250924</v>
      </c>
      <c r="I189" s="59">
        <f>SUM(H185:H188)</f>
        <v>1809266</v>
      </c>
      <c r="J189" s="64"/>
    </row>
    <row r="190" spans="1:10" ht="12.75">
      <c r="A190" s="66">
        <v>107</v>
      </c>
      <c r="B190" s="3" t="s">
        <v>1455</v>
      </c>
      <c r="C190" t="s">
        <v>253</v>
      </c>
      <c r="F190" s="4">
        <v>85018</v>
      </c>
      <c r="H190" s="4">
        <v>369805</v>
      </c>
      <c r="I190" s="59"/>
      <c r="J190" s="64"/>
    </row>
    <row r="191" spans="2:10" ht="12.75">
      <c r="B191" s="3" t="s">
        <v>1456</v>
      </c>
      <c r="C191" t="s">
        <v>159</v>
      </c>
      <c r="F191" s="4">
        <v>5734</v>
      </c>
      <c r="H191" s="4">
        <v>57341</v>
      </c>
      <c r="I191" s="59"/>
      <c r="J191" s="64"/>
    </row>
    <row r="192" spans="1:10" ht="12.75">
      <c r="A192" s="66">
        <v>108</v>
      </c>
      <c r="C192" t="s">
        <v>254</v>
      </c>
      <c r="F192" s="4">
        <v>489089</v>
      </c>
      <c r="H192" s="4">
        <v>653391</v>
      </c>
      <c r="I192" s="59"/>
      <c r="J192" s="64"/>
    </row>
    <row r="193" spans="1:10" ht="12.75">
      <c r="A193" s="66">
        <v>109</v>
      </c>
      <c r="C193" t="s">
        <v>1427</v>
      </c>
      <c r="F193" s="4">
        <v>374547</v>
      </c>
      <c r="H193" s="4">
        <v>77884</v>
      </c>
      <c r="I193" s="59"/>
      <c r="J193" s="64"/>
    </row>
    <row r="194" spans="1:10" ht="12.75">
      <c r="A194" s="66">
        <v>110</v>
      </c>
      <c r="C194" t="s">
        <v>160</v>
      </c>
      <c r="F194" s="4">
        <v>31329</v>
      </c>
      <c r="H194" s="4">
        <v>188</v>
      </c>
      <c r="I194" s="59"/>
      <c r="J194" s="64"/>
    </row>
    <row r="195" spans="1:10" ht="12.75">
      <c r="A195" s="66">
        <v>111</v>
      </c>
      <c r="C195" t="s">
        <v>1227</v>
      </c>
      <c r="F195" s="4">
        <v>540332</v>
      </c>
      <c r="H195" s="4">
        <v>48176</v>
      </c>
      <c r="I195" s="59"/>
      <c r="J195" s="64"/>
    </row>
    <row r="196" spans="1:10" ht="12.75">
      <c r="A196" s="66">
        <v>112</v>
      </c>
      <c r="C196" t="s">
        <v>1411</v>
      </c>
      <c r="F196" s="4">
        <v>1628662</v>
      </c>
      <c r="H196" s="4">
        <v>74726</v>
      </c>
      <c r="I196" s="59"/>
      <c r="J196" s="64"/>
    </row>
    <row r="197" spans="1:10" ht="12.75">
      <c r="A197" s="66">
        <v>113</v>
      </c>
      <c r="C197" t="s">
        <v>161</v>
      </c>
      <c r="F197" s="4">
        <v>4765587</v>
      </c>
      <c r="H197" s="4">
        <v>133711</v>
      </c>
      <c r="I197" s="59"/>
      <c r="J197" s="64"/>
    </row>
    <row r="198" spans="1:10" ht="12.75">
      <c r="A198" s="66">
        <v>114</v>
      </c>
      <c r="C198" t="s">
        <v>255</v>
      </c>
      <c r="F198" s="4">
        <v>264258</v>
      </c>
      <c r="H198" s="4">
        <v>54527</v>
      </c>
      <c r="I198" s="59"/>
      <c r="J198" s="64"/>
    </row>
    <row r="199" spans="1:10" ht="12.75">
      <c r="A199" s="66">
        <v>115</v>
      </c>
      <c r="C199" t="s">
        <v>162</v>
      </c>
      <c r="F199" s="4">
        <v>304790</v>
      </c>
      <c r="H199" s="4">
        <v>7403</v>
      </c>
      <c r="I199" s="59"/>
      <c r="J199" s="64"/>
    </row>
    <row r="200" spans="1:10" ht="12.75">
      <c r="A200" s="66">
        <v>116</v>
      </c>
      <c r="C200" t="s">
        <v>163</v>
      </c>
      <c r="F200" s="4">
        <v>1388041</v>
      </c>
      <c r="H200" s="4">
        <v>107616</v>
      </c>
      <c r="I200" s="59"/>
      <c r="J200" s="64"/>
    </row>
    <row r="201" spans="1:10" ht="12.75">
      <c r="A201" s="66">
        <v>117</v>
      </c>
      <c r="C201" t="s">
        <v>1588</v>
      </c>
      <c r="F201" s="4">
        <v>866195</v>
      </c>
      <c r="H201" s="4">
        <v>54005</v>
      </c>
      <c r="I201" s="59"/>
      <c r="J201" s="64"/>
    </row>
    <row r="202" spans="1:10" ht="12.75">
      <c r="A202" s="66">
        <v>118</v>
      </c>
      <c r="C202" t="s">
        <v>1589</v>
      </c>
      <c r="F202" s="4">
        <v>1036599</v>
      </c>
      <c r="H202" s="4">
        <v>113751</v>
      </c>
      <c r="I202" s="59"/>
      <c r="J202" s="64"/>
    </row>
    <row r="203" spans="1:10" ht="12.75">
      <c r="A203" s="66">
        <v>119</v>
      </c>
      <c r="B203" s="3" t="s">
        <v>1455</v>
      </c>
      <c r="C203" t="s">
        <v>164</v>
      </c>
      <c r="F203" s="4">
        <v>510052</v>
      </c>
      <c r="H203" s="4">
        <v>250724</v>
      </c>
      <c r="I203" s="59"/>
      <c r="J203" s="64"/>
    </row>
    <row r="204" spans="2:10" ht="12.75">
      <c r="B204" s="3" t="s">
        <v>1456</v>
      </c>
      <c r="C204" t="s">
        <v>165</v>
      </c>
      <c r="F204" s="4">
        <v>1099710</v>
      </c>
      <c r="H204" s="4">
        <v>919318</v>
      </c>
      <c r="I204" s="59"/>
      <c r="J204" s="64"/>
    </row>
    <row r="205" spans="1:10" ht="12.75">
      <c r="A205" s="66">
        <v>120</v>
      </c>
      <c r="C205" t="s">
        <v>256</v>
      </c>
      <c r="F205" s="4">
        <v>120</v>
      </c>
      <c r="H205" s="4">
        <v>18</v>
      </c>
      <c r="I205" s="59"/>
      <c r="J205" s="64"/>
    </row>
    <row r="206" spans="1:10" ht="12.75">
      <c r="A206" s="66">
        <v>121</v>
      </c>
      <c r="B206" s="3" t="s">
        <v>1455</v>
      </c>
      <c r="C206" t="s">
        <v>166</v>
      </c>
      <c r="F206" s="4">
        <v>211775</v>
      </c>
      <c r="H206" s="4">
        <v>38211</v>
      </c>
      <c r="I206" s="59"/>
      <c r="J206" s="64"/>
    </row>
    <row r="207" spans="2:10" ht="12.75">
      <c r="B207" s="3" t="s">
        <v>1456</v>
      </c>
      <c r="D207" t="s">
        <v>167</v>
      </c>
      <c r="F207" s="4">
        <v>15094</v>
      </c>
      <c r="H207" s="4">
        <v>2602</v>
      </c>
      <c r="I207" s="59"/>
      <c r="J207" s="64"/>
    </row>
    <row r="208" spans="2:10" ht="12.75">
      <c r="B208" s="3" t="s">
        <v>1461</v>
      </c>
      <c r="D208" t="s">
        <v>168</v>
      </c>
      <c r="F208" s="4">
        <v>23917</v>
      </c>
      <c r="H208" s="4">
        <v>3436</v>
      </c>
      <c r="I208" s="59"/>
      <c r="J208" s="64"/>
    </row>
    <row r="209" spans="1:10" ht="12.75">
      <c r="A209" s="73">
        <v>122</v>
      </c>
      <c r="B209" s="74"/>
      <c r="C209" s="68" t="s">
        <v>20</v>
      </c>
      <c r="D209" s="68"/>
      <c r="E209" s="68"/>
      <c r="F209" s="69"/>
      <c r="G209" s="81"/>
      <c r="H209" s="69"/>
      <c r="I209" s="59"/>
      <c r="J209" s="64"/>
    </row>
    <row r="210" spans="1:10" ht="12.75">
      <c r="A210" s="66">
        <v>122</v>
      </c>
      <c r="C210" t="s">
        <v>257</v>
      </c>
      <c r="F210" s="4">
        <v>127682</v>
      </c>
      <c r="H210" s="4">
        <v>23380</v>
      </c>
      <c r="I210" s="59"/>
      <c r="J210" s="64"/>
    </row>
    <row r="211" spans="1:10" ht="12.75">
      <c r="A211" s="66">
        <v>123</v>
      </c>
      <c r="C211" t="s">
        <v>258</v>
      </c>
      <c r="F211" s="4">
        <v>2454</v>
      </c>
      <c r="H211" s="4">
        <v>2382</v>
      </c>
      <c r="I211" s="59"/>
      <c r="J211" s="64"/>
    </row>
    <row r="212" spans="1:10" ht="12.75">
      <c r="A212" s="66">
        <v>124</v>
      </c>
      <c r="C212" t="s">
        <v>1408</v>
      </c>
      <c r="F212" s="4">
        <v>2683</v>
      </c>
      <c r="H212" s="4">
        <v>284</v>
      </c>
      <c r="I212" s="59"/>
      <c r="J212" s="64"/>
    </row>
    <row r="213" spans="1:10" ht="12.75">
      <c r="A213" s="66">
        <v>125</v>
      </c>
      <c r="C213" t="s">
        <v>169</v>
      </c>
      <c r="F213" s="4">
        <v>7144</v>
      </c>
      <c r="H213" s="4">
        <v>317</v>
      </c>
      <c r="I213" s="59"/>
      <c r="J213" s="64"/>
    </row>
    <row r="214" spans="1:10" ht="12.75">
      <c r="A214" s="66">
        <v>126</v>
      </c>
      <c r="C214" t="s">
        <v>1425</v>
      </c>
      <c r="F214" s="4">
        <v>450350</v>
      </c>
      <c r="H214" s="4">
        <v>219</v>
      </c>
      <c r="I214" s="59"/>
      <c r="J214" s="64"/>
    </row>
    <row r="215" spans="1:10" ht="12.75">
      <c r="A215" s="66">
        <v>127</v>
      </c>
      <c r="C215" t="s">
        <v>170</v>
      </c>
      <c r="F215" s="4">
        <v>2614510</v>
      </c>
      <c r="H215" s="4">
        <v>86095</v>
      </c>
      <c r="I215" s="59"/>
      <c r="J215" s="64"/>
    </row>
    <row r="216" spans="1:10" ht="12.75">
      <c r="A216" s="66">
        <v>128</v>
      </c>
      <c r="C216" t="s">
        <v>171</v>
      </c>
      <c r="F216" s="4">
        <v>246284</v>
      </c>
      <c r="H216" s="4">
        <v>21506</v>
      </c>
      <c r="I216" s="59"/>
      <c r="J216" s="64"/>
    </row>
    <row r="217" spans="1:10" ht="12.75">
      <c r="A217" s="66">
        <v>129</v>
      </c>
      <c r="C217" t="s">
        <v>1412</v>
      </c>
      <c r="F217" s="4">
        <v>59091</v>
      </c>
      <c r="H217" s="4">
        <v>505</v>
      </c>
      <c r="I217" s="59"/>
      <c r="J217" s="64"/>
    </row>
    <row r="218" spans="1:10" ht="12.75">
      <c r="A218" s="66">
        <v>130</v>
      </c>
      <c r="D218" t="s">
        <v>1413</v>
      </c>
      <c r="F218" s="4">
        <v>11371</v>
      </c>
      <c r="H218" s="4">
        <v>98</v>
      </c>
      <c r="I218" s="59"/>
      <c r="J218" s="64"/>
    </row>
    <row r="219" spans="3:10" ht="12.75">
      <c r="C219" s="1" t="s">
        <v>172</v>
      </c>
      <c r="G219" s="59">
        <f>SUM(F215:F218)</f>
        <v>2931256</v>
      </c>
      <c r="I219" s="59">
        <f>SUM(H215:H218)</f>
        <v>108204</v>
      </c>
      <c r="J219" s="64"/>
    </row>
    <row r="220" spans="3:10" ht="12.75">
      <c r="C220" t="s">
        <v>173</v>
      </c>
      <c r="G220" s="59"/>
      <c r="I220" s="59"/>
      <c r="J220" s="64"/>
    </row>
    <row r="221" spans="4:10" ht="12.75">
      <c r="D221" t="s">
        <v>174</v>
      </c>
      <c r="G221" s="59"/>
      <c r="I221" s="59"/>
      <c r="J221" s="64"/>
    </row>
    <row r="222" spans="1:10" ht="12.75">
      <c r="A222" s="66">
        <v>131</v>
      </c>
      <c r="E222" t="s">
        <v>1414</v>
      </c>
      <c r="F222" s="4">
        <v>2876756</v>
      </c>
      <c r="H222" s="4">
        <v>454065</v>
      </c>
      <c r="I222" s="59"/>
      <c r="J222" s="64"/>
    </row>
    <row r="223" spans="1:10" ht="12.75">
      <c r="A223" s="66">
        <v>132</v>
      </c>
      <c r="E223" t="s">
        <v>1558</v>
      </c>
      <c r="F223" s="4">
        <v>1486399</v>
      </c>
      <c r="H223" s="4">
        <v>166577</v>
      </c>
      <c r="I223" s="59"/>
      <c r="J223" s="64"/>
    </row>
    <row r="224" spans="1:10" ht="12.75">
      <c r="A224" s="66">
        <v>133</v>
      </c>
      <c r="E224" t="s">
        <v>1587</v>
      </c>
      <c r="F224" s="4">
        <v>19942</v>
      </c>
      <c r="H224" s="4">
        <v>2539</v>
      </c>
      <c r="I224" s="59"/>
      <c r="J224" s="64"/>
    </row>
    <row r="225" spans="4:10" ht="12.75">
      <c r="D225" t="s">
        <v>176</v>
      </c>
      <c r="G225" s="59"/>
      <c r="I225" s="59"/>
      <c r="J225" s="64"/>
    </row>
    <row r="226" spans="1:10" ht="12.75">
      <c r="A226" s="66">
        <v>134</v>
      </c>
      <c r="E226" t="s">
        <v>1414</v>
      </c>
      <c r="F226" s="4">
        <v>429522</v>
      </c>
      <c r="H226" s="4">
        <v>43635</v>
      </c>
      <c r="I226" s="59"/>
      <c r="J226" s="64"/>
    </row>
    <row r="227" spans="1:10" ht="12.75">
      <c r="A227" s="66">
        <v>135</v>
      </c>
      <c r="E227" t="s">
        <v>1558</v>
      </c>
      <c r="F227" s="4">
        <v>78074</v>
      </c>
      <c r="H227" s="4">
        <v>3327</v>
      </c>
      <c r="I227" s="59"/>
      <c r="J227" s="64"/>
    </row>
    <row r="228" spans="1:10" ht="12.75">
      <c r="A228" s="66">
        <v>136</v>
      </c>
      <c r="E228" t="s">
        <v>1587</v>
      </c>
      <c r="F228" s="4">
        <v>21104</v>
      </c>
      <c r="H228" s="4">
        <v>2638</v>
      </c>
      <c r="I228" s="59"/>
      <c r="J228" s="64"/>
    </row>
    <row r="229" spans="4:10" ht="12.75">
      <c r="D229" t="s">
        <v>177</v>
      </c>
      <c r="G229" s="59"/>
      <c r="I229" s="59"/>
      <c r="J229" s="64"/>
    </row>
    <row r="230" spans="1:10" ht="12.75">
      <c r="A230" s="66">
        <v>137</v>
      </c>
      <c r="E230" t="s">
        <v>1414</v>
      </c>
      <c r="F230" s="4">
        <v>367496</v>
      </c>
      <c r="H230" s="4">
        <v>92835</v>
      </c>
      <c r="I230" s="59"/>
      <c r="J230" s="64"/>
    </row>
    <row r="231" spans="1:10" ht="12.75">
      <c r="A231" s="66">
        <v>138</v>
      </c>
      <c r="E231" t="s">
        <v>175</v>
      </c>
      <c r="F231" s="4">
        <v>72750</v>
      </c>
      <c r="H231" s="4">
        <v>8661</v>
      </c>
      <c r="I231" s="59"/>
      <c r="J231" s="64"/>
    </row>
    <row r="232" spans="1:10" ht="12.75">
      <c r="A232" s="66">
        <v>139</v>
      </c>
      <c r="D232" t="s">
        <v>178</v>
      </c>
      <c r="F232" s="4">
        <v>247819</v>
      </c>
      <c r="H232" s="4">
        <v>47459</v>
      </c>
      <c r="I232" s="59"/>
      <c r="J232" s="64"/>
    </row>
    <row r="233" spans="1:10" ht="12.75">
      <c r="A233" s="66">
        <v>140</v>
      </c>
      <c r="C233" t="s">
        <v>179</v>
      </c>
      <c r="F233" s="4">
        <v>17226</v>
      </c>
      <c r="H233" s="4">
        <v>1502</v>
      </c>
      <c r="I233" s="59"/>
      <c r="J233" s="64"/>
    </row>
    <row r="234" spans="1:10" ht="12.75">
      <c r="A234" s="66">
        <v>141</v>
      </c>
      <c r="C234" t="s">
        <v>180</v>
      </c>
      <c r="F234" s="4">
        <v>52594</v>
      </c>
      <c r="H234" s="4">
        <v>6969</v>
      </c>
      <c r="I234" s="59"/>
      <c r="J234" s="64"/>
    </row>
    <row r="235" spans="1:10" ht="12.75">
      <c r="A235" s="66">
        <v>142</v>
      </c>
      <c r="D235" t="s">
        <v>181</v>
      </c>
      <c r="F235" s="4">
        <v>15</v>
      </c>
      <c r="H235" s="4">
        <v>8</v>
      </c>
      <c r="I235" s="59"/>
      <c r="J235" s="64"/>
    </row>
    <row r="236" spans="1:10" ht="12.75">
      <c r="A236" s="66">
        <v>143</v>
      </c>
      <c r="C236" t="s">
        <v>182</v>
      </c>
      <c r="F236" s="4">
        <v>63576</v>
      </c>
      <c r="H236" s="4">
        <v>3985</v>
      </c>
      <c r="I236" s="59"/>
      <c r="J236" s="64"/>
    </row>
    <row r="237" spans="1:10" ht="12.75">
      <c r="A237" s="66">
        <v>144</v>
      </c>
      <c r="D237" t="s">
        <v>1233</v>
      </c>
      <c r="F237" s="4">
        <v>0</v>
      </c>
      <c r="H237" s="4">
        <v>0</v>
      </c>
      <c r="I237" s="59"/>
      <c r="J237" s="64"/>
    </row>
    <row r="238" spans="3:10" ht="12.75">
      <c r="C238" s="1" t="s">
        <v>183</v>
      </c>
      <c r="G238" s="59">
        <f>SUM(F220:F237)</f>
        <v>5733273</v>
      </c>
      <c r="I238" s="59">
        <f>SUM(H220:H237)</f>
        <v>834200</v>
      </c>
      <c r="J238" s="64"/>
    </row>
    <row r="239" spans="1:10" ht="12.75">
      <c r="A239" s="66">
        <v>145</v>
      </c>
      <c r="C239" t="s">
        <v>259</v>
      </c>
      <c r="F239" s="4">
        <v>81334</v>
      </c>
      <c r="H239" s="4">
        <v>4738</v>
      </c>
      <c r="I239" s="59"/>
      <c r="J239" s="64"/>
    </row>
    <row r="240" spans="1:10" ht="12.75">
      <c r="A240" s="66">
        <v>146</v>
      </c>
      <c r="C240" t="s">
        <v>184</v>
      </c>
      <c r="F240" s="4">
        <v>777805</v>
      </c>
      <c r="H240" s="4">
        <v>673584</v>
      </c>
      <c r="I240" s="59"/>
      <c r="J240" s="64"/>
    </row>
    <row r="241" spans="1:10" ht="12.75">
      <c r="A241" s="66">
        <v>147</v>
      </c>
      <c r="C241" s="54" t="s">
        <v>260</v>
      </c>
      <c r="F241" s="4">
        <v>10381</v>
      </c>
      <c r="H241" s="4">
        <v>158370</v>
      </c>
      <c r="I241" s="59"/>
      <c r="J241" s="64"/>
    </row>
    <row r="242" spans="1:10" ht="12.75">
      <c r="A242" s="66">
        <v>148</v>
      </c>
      <c r="C242" t="s">
        <v>185</v>
      </c>
      <c r="F242" s="4">
        <v>62613</v>
      </c>
      <c r="H242" s="4">
        <v>226404</v>
      </c>
      <c r="I242" s="59"/>
      <c r="J242" s="64"/>
    </row>
    <row r="243" spans="1:10" ht="12.75">
      <c r="A243" s="66">
        <v>149</v>
      </c>
      <c r="C243" t="s">
        <v>624</v>
      </c>
      <c r="F243" s="4">
        <v>15669</v>
      </c>
      <c r="H243" s="4">
        <v>86427</v>
      </c>
      <c r="I243" s="59"/>
      <c r="J243" s="64"/>
    </row>
    <row r="244" spans="1:10" ht="12.75">
      <c r="A244" s="66">
        <v>150</v>
      </c>
      <c r="C244" t="s">
        <v>261</v>
      </c>
      <c r="F244" s="4">
        <v>189071</v>
      </c>
      <c r="H244" s="4">
        <v>4934566</v>
      </c>
      <c r="I244" s="59"/>
      <c r="J244" s="64"/>
    </row>
    <row r="245" spans="1:10" ht="12.75">
      <c r="A245" s="73">
        <v>151</v>
      </c>
      <c r="B245" s="74"/>
      <c r="C245" s="68"/>
      <c r="D245" s="68" t="s">
        <v>783</v>
      </c>
      <c r="E245" s="68"/>
      <c r="F245" s="69"/>
      <c r="G245" s="81"/>
      <c r="H245" s="69"/>
      <c r="I245" s="59"/>
      <c r="J245" s="64"/>
    </row>
    <row r="246" spans="1:10" ht="12.75">
      <c r="A246" s="66">
        <v>151</v>
      </c>
      <c r="C246" t="s">
        <v>186</v>
      </c>
      <c r="F246" s="4">
        <v>594546</v>
      </c>
      <c r="H246" s="4">
        <v>300922</v>
      </c>
      <c r="I246" s="59"/>
      <c r="J246" s="64"/>
    </row>
    <row r="247" spans="1:10" ht="12.75">
      <c r="A247" s="66" t="s">
        <v>191</v>
      </c>
      <c r="C247" t="s">
        <v>262</v>
      </c>
      <c r="F247" s="4">
        <v>105800</v>
      </c>
      <c r="G247" s="59"/>
      <c r="H247" s="49"/>
      <c r="I247" s="59"/>
      <c r="J247" s="64"/>
    </row>
    <row r="248" spans="1:10" ht="12.75">
      <c r="A248" s="66">
        <v>155</v>
      </c>
      <c r="B248" s="3" t="s">
        <v>1455</v>
      </c>
      <c r="C248" t="s">
        <v>187</v>
      </c>
      <c r="F248" s="4">
        <v>136997</v>
      </c>
      <c r="H248" s="4">
        <v>2007912</v>
      </c>
      <c r="I248" s="59"/>
      <c r="J248" s="64"/>
    </row>
    <row r="249" spans="2:10" ht="12.75">
      <c r="B249" s="3" t="s">
        <v>1456</v>
      </c>
      <c r="D249" t="s">
        <v>188</v>
      </c>
      <c r="F249" s="4">
        <v>69074</v>
      </c>
      <c r="H249" s="4">
        <v>240553</v>
      </c>
      <c r="I249" s="59"/>
      <c r="J249" s="64"/>
    </row>
    <row r="250" spans="1:10" ht="12.75">
      <c r="A250" s="66">
        <v>156</v>
      </c>
      <c r="C250" t="s">
        <v>1424</v>
      </c>
      <c r="F250" s="4">
        <v>14575</v>
      </c>
      <c r="H250" s="4">
        <v>143</v>
      </c>
      <c r="I250" s="59"/>
      <c r="J250" s="64"/>
    </row>
    <row r="251" spans="1:10" ht="12.75">
      <c r="A251" s="66">
        <v>157</v>
      </c>
      <c r="C251" t="s">
        <v>189</v>
      </c>
      <c r="F251" s="4">
        <v>499657</v>
      </c>
      <c r="H251" s="4">
        <v>4710381</v>
      </c>
      <c r="I251" s="59"/>
      <c r="J251" s="64"/>
    </row>
    <row r="252" spans="1:10" ht="12.75">
      <c r="A252" s="66">
        <v>158</v>
      </c>
      <c r="D252" t="s">
        <v>190</v>
      </c>
      <c r="F252" s="4">
        <v>54865</v>
      </c>
      <c r="H252" s="4">
        <v>264148</v>
      </c>
      <c r="I252" s="59"/>
      <c r="J252" s="64"/>
    </row>
    <row r="253" spans="1:10" ht="12.75">
      <c r="A253" s="66">
        <v>159</v>
      </c>
      <c r="C253" t="s">
        <v>1423</v>
      </c>
      <c r="F253" s="4">
        <v>10593</v>
      </c>
      <c r="H253" s="4">
        <v>185951</v>
      </c>
      <c r="I253" s="59"/>
      <c r="J253" s="64"/>
    </row>
    <row r="254" spans="1:10" ht="12.75">
      <c r="A254" s="66">
        <v>160</v>
      </c>
      <c r="C254" t="s">
        <v>1228</v>
      </c>
      <c r="F254" s="4">
        <v>498968</v>
      </c>
      <c r="H254" s="4">
        <v>382204</v>
      </c>
      <c r="I254" s="59"/>
      <c r="J254" s="64"/>
    </row>
    <row r="255" spans="1:10" ht="12.75">
      <c r="A255" s="66">
        <v>161</v>
      </c>
      <c r="B255" s="3" t="s">
        <v>1455</v>
      </c>
      <c r="C255" t="s">
        <v>192</v>
      </c>
      <c r="F255" s="4">
        <v>655699</v>
      </c>
      <c r="H255" s="4">
        <v>973565</v>
      </c>
      <c r="I255" s="59"/>
      <c r="J255" s="64"/>
    </row>
    <row r="256" spans="2:10" ht="12.75">
      <c r="B256" s="3" t="s">
        <v>1456</v>
      </c>
      <c r="C256" t="s">
        <v>193</v>
      </c>
      <c r="F256" s="4">
        <v>123005</v>
      </c>
      <c r="H256" s="4">
        <v>103106</v>
      </c>
      <c r="I256" s="59"/>
      <c r="J256" s="64"/>
    </row>
    <row r="257" spans="1:10" ht="12.75">
      <c r="A257" s="66">
        <v>162</v>
      </c>
      <c r="B257" s="3" t="s">
        <v>1455</v>
      </c>
      <c r="C257" t="s">
        <v>1406</v>
      </c>
      <c r="F257" s="4">
        <v>1664727</v>
      </c>
      <c r="H257" s="4">
        <v>18999302</v>
      </c>
      <c r="I257" s="59"/>
      <c r="J257" s="64"/>
    </row>
    <row r="258" spans="2:10" ht="12.75">
      <c r="B258" s="3" t="s">
        <v>1456</v>
      </c>
      <c r="D258" t="s">
        <v>194</v>
      </c>
      <c r="F258" s="4">
        <v>5824187</v>
      </c>
      <c r="H258" s="4">
        <v>28003819</v>
      </c>
      <c r="I258" s="59"/>
      <c r="J258" s="64"/>
    </row>
    <row r="259" spans="1:10" ht="12.75">
      <c r="A259" s="66">
        <v>163</v>
      </c>
      <c r="B259" s="3" t="s">
        <v>1455</v>
      </c>
      <c r="C259" t="s">
        <v>1520</v>
      </c>
      <c r="F259" s="4">
        <v>6558</v>
      </c>
      <c r="H259" s="4">
        <v>9837</v>
      </c>
      <c r="I259" s="59"/>
      <c r="J259" s="64"/>
    </row>
    <row r="260" spans="2:10" ht="12.75">
      <c r="B260" s="3" t="s">
        <v>199</v>
      </c>
      <c r="C260" t="s">
        <v>195</v>
      </c>
      <c r="F260" s="4">
        <v>955</v>
      </c>
      <c r="H260" s="4">
        <v>1644</v>
      </c>
      <c r="I260" s="59"/>
      <c r="J260" s="64"/>
    </row>
    <row r="261" spans="2:10" ht="12.75">
      <c r="B261" s="3" t="s">
        <v>200</v>
      </c>
      <c r="D261" t="s">
        <v>196</v>
      </c>
      <c r="F261" s="4">
        <v>55038</v>
      </c>
      <c r="H261" s="4">
        <v>115371</v>
      </c>
      <c r="I261" s="59"/>
      <c r="J261" s="64"/>
    </row>
    <row r="262" spans="2:10" ht="12.75">
      <c r="B262" s="3" t="s">
        <v>201</v>
      </c>
      <c r="D262" t="s">
        <v>263</v>
      </c>
      <c r="F262" s="4">
        <v>184034</v>
      </c>
      <c r="H262" s="4">
        <v>215214</v>
      </c>
      <c r="I262" s="59"/>
      <c r="J262" s="64"/>
    </row>
    <row r="263" spans="1:11" s="13" customFormat="1" ht="12.75">
      <c r="A263" s="73"/>
      <c r="B263" s="74" t="s">
        <v>202</v>
      </c>
      <c r="C263" s="68" t="s">
        <v>198</v>
      </c>
      <c r="D263" s="68"/>
      <c r="E263" s="68"/>
      <c r="F263" s="69"/>
      <c r="G263" s="81"/>
      <c r="H263" s="69"/>
      <c r="I263" s="60"/>
      <c r="J263" s="138"/>
      <c r="K263" s="50"/>
    </row>
    <row r="264" spans="1:10" ht="12.75">
      <c r="A264" s="66">
        <v>164</v>
      </c>
      <c r="C264" t="s">
        <v>203</v>
      </c>
      <c r="F264" s="4">
        <v>55102</v>
      </c>
      <c r="H264" s="4">
        <v>21878</v>
      </c>
      <c r="I264" s="59"/>
      <c r="J264" s="64"/>
    </row>
    <row r="265" spans="1:10" ht="12.75">
      <c r="A265" s="66">
        <v>165</v>
      </c>
      <c r="C265" t="s">
        <v>1402</v>
      </c>
      <c r="F265" s="4">
        <v>455981</v>
      </c>
      <c r="H265" s="4">
        <v>155768</v>
      </c>
      <c r="I265" s="59"/>
      <c r="J265" s="64"/>
    </row>
    <row r="266" spans="1:10" ht="12.75">
      <c r="A266" s="66">
        <v>166</v>
      </c>
      <c r="D266" t="s">
        <v>204</v>
      </c>
      <c r="F266" s="4">
        <v>153196</v>
      </c>
      <c r="H266" s="4">
        <v>143824</v>
      </c>
      <c r="I266" s="59"/>
      <c r="J266" s="64"/>
    </row>
    <row r="267" spans="1:10" ht="12.75">
      <c r="A267" s="66">
        <v>167</v>
      </c>
      <c r="D267" t="s">
        <v>1403</v>
      </c>
      <c r="F267" s="4">
        <v>601215</v>
      </c>
      <c r="H267" s="4">
        <v>229911</v>
      </c>
      <c r="I267" s="59"/>
      <c r="J267" s="64"/>
    </row>
    <row r="268" spans="1:10" ht="12.75">
      <c r="A268" s="66">
        <v>168</v>
      </c>
      <c r="C268" t="s">
        <v>205</v>
      </c>
      <c r="F268" s="4">
        <v>548</v>
      </c>
      <c r="H268" s="4">
        <v>277</v>
      </c>
      <c r="I268" s="59"/>
      <c r="J268" s="64"/>
    </row>
    <row r="269" spans="1:10" ht="12.75">
      <c r="A269" s="66">
        <v>169</v>
      </c>
      <c r="C269" t="s">
        <v>206</v>
      </c>
      <c r="F269" s="4">
        <v>52501</v>
      </c>
      <c r="H269" s="4">
        <v>17473</v>
      </c>
      <c r="I269" s="59"/>
      <c r="J269" s="64"/>
    </row>
    <row r="270" spans="1:10" ht="12.75">
      <c r="A270" s="66">
        <v>170</v>
      </c>
      <c r="C270" t="s">
        <v>264</v>
      </c>
      <c r="F270" s="4">
        <v>18785</v>
      </c>
      <c r="H270" s="4">
        <v>3136</v>
      </c>
      <c r="I270" s="59"/>
      <c r="J270" s="64"/>
    </row>
    <row r="271" spans="1:10" ht="12.75">
      <c r="A271" s="66">
        <v>171</v>
      </c>
      <c r="D271" t="s">
        <v>1208</v>
      </c>
      <c r="F271" s="4">
        <v>2070</v>
      </c>
      <c r="H271" s="4">
        <v>495</v>
      </c>
      <c r="I271" s="59"/>
      <c r="J271" s="64"/>
    </row>
    <row r="272" spans="1:10" ht="12.75">
      <c r="A272" s="66">
        <v>172</v>
      </c>
      <c r="C272" t="s">
        <v>1405</v>
      </c>
      <c r="F272" s="4">
        <v>10744</v>
      </c>
      <c r="H272" s="4">
        <v>3270</v>
      </c>
      <c r="I272" s="59"/>
      <c r="J272" s="64"/>
    </row>
    <row r="273" spans="1:10" ht="12.75">
      <c r="A273" s="66">
        <v>173</v>
      </c>
      <c r="C273" t="s">
        <v>1401</v>
      </c>
      <c r="F273" s="4">
        <v>1507614</v>
      </c>
      <c r="H273" s="4">
        <v>117</v>
      </c>
      <c r="I273" s="59"/>
      <c r="J273" s="64"/>
    </row>
    <row r="274" spans="1:10" ht="12.75">
      <c r="A274" s="66">
        <v>174</v>
      </c>
      <c r="B274" s="3" t="s">
        <v>1455</v>
      </c>
      <c r="C274" t="s">
        <v>1426</v>
      </c>
      <c r="F274" s="4">
        <v>587073</v>
      </c>
      <c r="H274" s="4">
        <v>19578</v>
      </c>
      <c r="I274" s="59"/>
      <c r="J274" s="64"/>
    </row>
    <row r="275" spans="2:10" ht="12.75">
      <c r="B275" s="3" t="s">
        <v>1456</v>
      </c>
      <c r="C275" t="s">
        <v>265</v>
      </c>
      <c r="F275" s="4">
        <v>83845</v>
      </c>
      <c r="H275" s="4">
        <v>17145</v>
      </c>
      <c r="I275" s="59"/>
      <c r="J275" s="64"/>
    </row>
    <row r="276" spans="3:10" ht="12.75">
      <c r="C276" s="1" t="s">
        <v>207</v>
      </c>
      <c r="G276" s="59">
        <f>SUM(F264:F275)</f>
        <v>3528674</v>
      </c>
      <c r="I276" s="59">
        <f>SUM(H264:H275)</f>
        <v>612872</v>
      </c>
      <c r="J276" s="64"/>
    </row>
    <row r="277" spans="1:10" ht="12.75">
      <c r="A277" s="66">
        <v>175</v>
      </c>
      <c r="C277" t="s">
        <v>208</v>
      </c>
      <c r="F277" s="4">
        <v>133104</v>
      </c>
      <c r="H277" s="4">
        <v>219316</v>
      </c>
      <c r="I277" s="59"/>
      <c r="J277" s="64"/>
    </row>
    <row r="278" spans="1:10" ht="12.75">
      <c r="A278" s="66">
        <v>176</v>
      </c>
      <c r="B278" s="3" t="s">
        <v>1455</v>
      </c>
      <c r="C278" t="s">
        <v>266</v>
      </c>
      <c r="F278" s="4">
        <v>49148</v>
      </c>
      <c r="H278" s="4">
        <v>7839</v>
      </c>
      <c r="I278" s="59"/>
      <c r="J278" s="64"/>
    </row>
    <row r="279" spans="2:10" ht="12.75">
      <c r="B279" s="3" t="s">
        <v>1456</v>
      </c>
      <c r="C279" t="s">
        <v>267</v>
      </c>
      <c r="F279" s="4">
        <v>186091</v>
      </c>
      <c r="H279" s="4">
        <v>506325</v>
      </c>
      <c r="I279" s="59"/>
      <c r="J279" s="64"/>
    </row>
    <row r="280" spans="1:10" ht="12.75">
      <c r="A280" s="66">
        <v>177</v>
      </c>
      <c r="C280" t="s">
        <v>1521</v>
      </c>
      <c r="F280" s="4">
        <v>487830</v>
      </c>
      <c r="H280" s="4">
        <v>1068963</v>
      </c>
      <c r="I280" s="59"/>
      <c r="J280" s="64"/>
    </row>
    <row r="281" spans="1:10" ht="12.75">
      <c r="A281" s="66">
        <v>178</v>
      </c>
      <c r="B281" s="3" t="s">
        <v>1455</v>
      </c>
      <c r="C281" t="s">
        <v>268</v>
      </c>
      <c r="F281" s="4">
        <v>40005519</v>
      </c>
      <c r="H281" s="4">
        <v>84622761</v>
      </c>
      <c r="I281" s="59"/>
      <c r="J281" s="64"/>
    </row>
    <row r="282" spans="2:10" ht="12.75">
      <c r="B282" s="3" t="s">
        <v>1456</v>
      </c>
      <c r="C282" s="54" t="s">
        <v>1590</v>
      </c>
      <c r="F282" s="4">
        <v>1701360</v>
      </c>
      <c r="H282" s="4">
        <v>5836974</v>
      </c>
      <c r="I282" s="59"/>
      <c r="J282" s="64"/>
    </row>
    <row r="283" spans="1:10" ht="12.75">
      <c r="A283" s="66">
        <v>179</v>
      </c>
      <c r="C283" t="s">
        <v>1522</v>
      </c>
      <c r="F283" s="4">
        <v>1107149</v>
      </c>
      <c r="H283" s="4">
        <v>1680368</v>
      </c>
      <c r="I283" s="59"/>
      <c r="J283" s="64"/>
    </row>
    <row r="284" spans="1:10" ht="12.75">
      <c r="A284" s="66">
        <v>180</v>
      </c>
      <c r="D284" t="s">
        <v>1390</v>
      </c>
      <c r="F284" s="4">
        <v>7915498</v>
      </c>
      <c r="H284" s="4">
        <v>11797942</v>
      </c>
      <c r="I284" s="59"/>
      <c r="J284" s="64"/>
    </row>
    <row r="285" spans="1:10" ht="12.75">
      <c r="A285" s="66">
        <v>181</v>
      </c>
      <c r="C285" t="s">
        <v>209</v>
      </c>
      <c r="F285" s="4">
        <v>1101072</v>
      </c>
      <c r="H285" s="4">
        <v>3061294</v>
      </c>
      <c r="I285" s="59"/>
      <c r="J285" s="64"/>
    </row>
    <row r="286" spans="3:10" ht="12.75">
      <c r="C286" s="1" t="s">
        <v>210</v>
      </c>
      <c r="G286" s="59">
        <f>SUM(F277:F285)</f>
        <v>52686771</v>
      </c>
      <c r="I286" s="59">
        <f>SUM(H277:H285)</f>
        <v>108801782</v>
      </c>
      <c r="J286" s="64"/>
    </row>
    <row r="287" spans="1:8" ht="12.75">
      <c r="A287" s="66">
        <v>182</v>
      </c>
      <c r="C287" t="s">
        <v>211</v>
      </c>
      <c r="F287" s="4">
        <v>867015</v>
      </c>
      <c r="H287" s="4">
        <v>376307</v>
      </c>
    </row>
    <row r="288" spans="1:8" ht="12.75">
      <c r="A288" s="66">
        <v>183</v>
      </c>
      <c r="C288" t="s">
        <v>212</v>
      </c>
      <c r="F288" s="4">
        <v>573640</v>
      </c>
      <c r="H288" s="4">
        <v>250402</v>
      </c>
    </row>
    <row r="289" spans="1:8" ht="12.75">
      <c r="A289" s="66">
        <v>184</v>
      </c>
      <c r="C289" t="s">
        <v>213</v>
      </c>
      <c r="F289" s="4">
        <v>21844</v>
      </c>
      <c r="H289" s="4">
        <v>42769</v>
      </c>
    </row>
    <row r="290" spans="1:8" ht="12.75">
      <c r="A290" s="66">
        <v>185</v>
      </c>
      <c r="C290" t="s">
        <v>214</v>
      </c>
      <c r="F290" s="4">
        <v>2135</v>
      </c>
      <c r="H290" s="4">
        <v>329</v>
      </c>
    </row>
    <row r="291" spans="1:8" ht="12.75">
      <c r="A291" s="66">
        <v>186</v>
      </c>
      <c r="C291" t="s">
        <v>215</v>
      </c>
      <c r="F291" s="4">
        <v>1158</v>
      </c>
      <c r="H291" s="4">
        <v>945</v>
      </c>
    </row>
    <row r="292" spans="1:8" ht="12.75">
      <c r="A292" s="66">
        <v>187</v>
      </c>
      <c r="C292" t="s">
        <v>1432</v>
      </c>
      <c r="F292" s="4">
        <v>13527</v>
      </c>
      <c r="H292" s="4">
        <v>7875</v>
      </c>
    </row>
    <row r="293" spans="1:8" ht="12.75">
      <c r="A293" s="66">
        <v>188</v>
      </c>
      <c r="C293" t="s">
        <v>269</v>
      </c>
      <c r="F293" s="4">
        <v>190690</v>
      </c>
      <c r="H293" s="4">
        <v>28396</v>
      </c>
    </row>
    <row r="294" spans="1:11" s="13" customFormat="1" ht="12.75">
      <c r="A294" s="73"/>
      <c r="B294" s="74" t="s">
        <v>1456</v>
      </c>
      <c r="C294" s="68" t="s">
        <v>216</v>
      </c>
      <c r="D294" s="68"/>
      <c r="E294" s="68"/>
      <c r="F294" s="69"/>
      <c r="G294" s="81"/>
      <c r="H294" s="69"/>
      <c r="I294" s="12"/>
      <c r="K294" s="50"/>
    </row>
    <row r="295" spans="1:8" ht="12.75">
      <c r="A295" s="66">
        <v>189</v>
      </c>
      <c r="C295" t="s">
        <v>1407</v>
      </c>
      <c r="F295" s="4">
        <v>482244</v>
      </c>
      <c r="H295" s="4">
        <v>245265</v>
      </c>
    </row>
    <row r="296" spans="1:8" ht="12.75">
      <c r="A296" s="66">
        <v>190</v>
      </c>
      <c r="B296" s="3" t="s">
        <v>1455</v>
      </c>
      <c r="C296" t="s">
        <v>270</v>
      </c>
      <c r="F296" s="4">
        <v>49120</v>
      </c>
      <c r="H296" s="4">
        <v>1312</v>
      </c>
    </row>
    <row r="297" spans="2:8" ht="12.75">
      <c r="B297" s="3" t="s">
        <v>1456</v>
      </c>
      <c r="C297" t="s">
        <v>217</v>
      </c>
      <c r="F297" s="4">
        <v>200250</v>
      </c>
      <c r="H297" s="4">
        <v>7620</v>
      </c>
    </row>
    <row r="298" spans="2:8" ht="12.75">
      <c r="B298" s="3" t="s">
        <v>1461</v>
      </c>
      <c r="C298" t="s">
        <v>218</v>
      </c>
      <c r="F298" s="4">
        <v>18279</v>
      </c>
      <c r="H298" s="4">
        <v>2289</v>
      </c>
    </row>
    <row r="299" spans="2:8" ht="12.75">
      <c r="B299" s="3" t="s">
        <v>1469</v>
      </c>
      <c r="C299" t="s">
        <v>271</v>
      </c>
      <c r="F299" s="4">
        <v>862408</v>
      </c>
      <c r="H299" s="4">
        <v>157028</v>
      </c>
    </row>
    <row r="300" spans="1:8" ht="12.75">
      <c r="A300" s="66">
        <v>191</v>
      </c>
      <c r="C300" t="s">
        <v>272</v>
      </c>
      <c r="F300" s="4">
        <v>340409</v>
      </c>
      <c r="H300" s="4">
        <v>2263</v>
      </c>
    </row>
    <row r="301" spans="1:8" ht="12.75">
      <c r="A301" s="66">
        <v>192</v>
      </c>
      <c r="D301" t="s">
        <v>219</v>
      </c>
      <c r="F301" s="4">
        <v>60221</v>
      </c>
      <c r="H301" s="4">
        <v>5808</v>
      </c>
    </row>
    <row r="302" spans="1:8" ht="12.75">
      <c r="A302" s="66">
        <v>193</v>
      </c>
      <c r="D302" t="s">
        <v>576</v>
      </c>
      <c r="F302" s="4">
        <v>209598</v>
      </c>
      <c r="H302" s="4">
        <v>67391</v>
      </c>
    </row>
    <row r="303" spans="1:8" ht="12.75">
      <c r="A303" s="66">
        <v>194</v>
      </c>
      <c r="C303" t="s">
        <v>1438</v>
      </c>
      <c r="F303" s="4">
        <v>845</v>
      </c>
      <c r="H303" s="4">
        <v>160</v>
      </c>
    </row>
    <row r="304" spans="1:8" ht="12.75">
      <c r="A304" s="66">
        <v>195</v>
      </c>
      <c r="C304" t="s">
        <v>577</v>
      </c>
      <c r="F304" s="4">
        <v>81819</v>
      </c>
      <c r="H304" s="4">
        <v>9608</v>
      </c>
    </row>
    <row r="305" spans="1:8" ht="12.75">
      <c r="A305" s="66">
        <v>196</v>
      </c>
      <c r="D305" t="s">
        <v>578</v>
      </c>
      <c r="F305" s="4">
        <v>176862</v>
      </c>
      <c r="H305" s="4">
        <v>43702</v>
      </c>
    </row>
    <row r="306" spans="1:8" ht="12.75">
      <c r="A306" s="66">
        <v>197</v>
      </c>
      <c r="D306" t="s">
        <v>1400</v>
      </c>
      <c r="F306" s="4">
        <v>46764</v>
      </c>
      <c r="H306" s="4">
        <v>8022</v>
      </c>
    </row>
    <row r="307" spans="1:8" ht="12.75">
      <c r="A307" s="66">
        <v>198</v>
      </c>
      <c r="B307" s="3" t="s">
        <v>1455</v>
      </c>
      <c r="D307" t="s">
        <v>579</v>
      </c>
      <c r="F307" s="4">
        <v>66523</v>
      </c>
      <c r="H307" s="4">
        <v>5097</v>
      </c>
    </row>
    <row r="308" spans="2:8" ht="12.75">
      <c r="B308" s="3" t="s">
        <v>1456</v>
      </c>
      <c r="C308" t="s">
        <v>580</v>
      </c>
      <c r="F308" s="4">
        <v>468785</v>
      </c>
      <c r="H308" s="4">
        <v>115291</v>
      </c>
    </row>
    <row r="309" spans="1:8" ht="12.75">
      <c r="A309" s="66">
        <v>199</v>
      </c>
      <c r="C309" t="s">
        <v>1224</v>
      </c>
      <c r="F309" s="4">
        <v>559246</v>
      </c>
      <c r="H309" s="4">
        <v>48299</v>
      </c>
    </row>
    <row r="310" spans="1:8" ht="12.75">
      <c r="A310" s="66">
        <v>200</v>
      </c>
      <c r="B310" s="3" t="s">
        <v>1455</v>
      </c>
      <c r="C310" t="s">
        <v>273</v>
      </c>
      <c r="F310" s="4">
        <v>2</v>
      </c>
      <c r="H310" s="4">
        <v>0</v>
      </c>
    </row>
    <row r="311" spans="1:8" ht="12.75">
      <c r="A311" s="73"/>
      <c r="B311" s="74" t="s">
        <v>1456</v>
      </c>
      <c r="C311" s="68" t="s">
        <v>506</v>
      </c>
      <c r="D311" s="68"/>
      <c r="E311" s="68"/>
      <c r="F311" s="69"/>
      <c r="G311" s="81"/>
      <c r="H311" s="69"/>
    </row>
    <row r="312" spans="2:8" ht="12.75">
      <c r="B312" s="3" t="s">
        <v>1456</v>
      </c>
      <c r="C312" t="s">
        <v>581</v>
      </c>
      <c r="F312" s="4">
        <v>1576593</v>
      </c>
      <c r="H312" s="4">
        <v>236781</v>
      </c>
    </row>
    <row r="313" spans="2:8" ht="12.75">
      <c r="B313" s="3" t="s">
        <v>1461</v>
      </c>
      <c r="C313" t="s">
        <v>582</v>
      </c>
      <c r="F313" s="4">
        <v>1129072</v>
      </c>
      <c r="H313" s="4">
        <v>372050</v>
      </c>
    </row>
    <row r="314" spans="2:8" ht="12.75">
      <c r="B314" s="3" t="s">
        <v>1469</v>
      </c>
      <c r="C314" t="s">
        <v>583</v>
      </c>
      <c r="F314" s="4">
        <v>700022</v>
      </c>
      <c r="G314" s="59"/>
      <c r="H314" s="48"/>
    </row>
    <row r="315" spans="1:11" s="115" customFormat="1" ht="12.75">
      <c r="A315" s="134"/>
      <c r="B315" s="114"/>
      <c r="C315" s="2" t="s">
        <v>584</v>
      </c>
      <c r="D315" s="140"/>
      <c r="E315" s="140"/>
      <c r="F315" s="141"/>
      <c r="G315" s="61">
        <f>SUM(F118:F314)</f>
        <v>318945336</v>
      </c>
      <c r="H315" s="116"/>
      <c r="I315" s="117"/>
      <c r="J315" s="117"/>
      <c r="K315" s="118"/>
    </row>
    <row r="316" spans="2:7" ht="12.75">
      <c r="B316" s="2" t="s">
        <v>1559</v>
      </c>
      <c r="G316" s="59"/>
    </row>
    <row r="317" spans="1:11" ht="12.75">
      <c r="A317" s="66">
        <v>201</v>
      </c>
      <c r="B317" s="3" t="s">
        <v>1455</v>
      </c>
      <c r="C317" t="s">
        <v>585</v>
      </c>
      <c r="F317" s="4">
        <v>5315098</v>
      </c>
      <c r="G317" s="59"/>
      <c r="H317" s="110">
        <f>I317/4</f>
        <v>1313088.25</v>
      </c>
      <c r="I317" s="20">
        <v>5252353</v>
      </c>
      <c r="J317" s="21" t="s">
        <v>1226</v>
      </c>
      <c r="K317" s="28" t="s">
        <v>785</v>
      </c>
    </row>
    <row r="318" spans="2:11" ht="12.75">
      <c r="B318" s="3" t="s">
        <v>1456</v>
      </c>
      <c r="C318" t="s">
        <v>586</v>
      </c>
      <c r="F318" s="4">
        <v>1287374</v>
      </c>
      <c r="G318" s="59"/>
      <c r="H318" s="110">
        <f>I318/8</f>
        <v>344484.375</v>
      </c>
      <c r="I318" s="20">
        <v>2755875</v>
      </c>
      <c r="J318" s="21" t="s">
        <v>1226</v>
      </c>
      <c r="K318" s="28" t="s">
        <v>786</v>
      </c>
    </row>
    <row r="319" spans="1:10" ht="12.75">
      <c r="A319" s="66">
        <v>202</v>
      </c>
      <c r="C319" t="s">
        <v>784</v>
      </c>
      <c r="F319" s="4">
        <v>3320269</v>
      </c>
      <c r="H319" s="4">
        <v>621337</v>
      </c>
      <c r="I319" s="20"/>
      <c r="J319" s="21"/>
    </row>
    <row r="320" spans="1:10" ht="12.75">
      <c r="A320" s="73"/>
      <c r="B320" s="74" t="s">
        <v>1456</v>
      </c>
      <c r="C320" s="68" t="s">
        <v>1462</v>
      </c>
      <c r="D320" s="68"/>
      <c r="E320" s="68"/>
      <c r="F320" s="69"/>
      <c r="G320" s="81"/>
      <c r="H320" s="69"/>
      <c r="I320" s="20"/>
      <c r="J320" s="21"/>
    </row>
    <row r="321" spans="1:11" ht="12.75">
      <c r="A321" s="66">
        <v>203</v>
      </c>
      <c r="C321" t="s">
        <v>587</v>
      </c>
      <c r="F321" s="4">
        <v>297914</v>
      </c>
      <c r="G321" s="59"/>
      <c r="H321" s="110">
        <f>I321*20</f>
        <v>115540</v>
      </c>
      <c r="I321" s="20">
        <v>5777</v>
      </c>
      <c r="J321" s="21" t="s">
        <v>1226</v>
      </c>
      <c r="K321" s="28" t="s">
        <v>787</v>
      </c>
    </row>
    <row r="322" spans="1:11" ht="12.75">
      <c r="A322" s="66">
        <v>204</v>
      </c>
      <c r="B322" s="3" t="s">
        <v>1455</v>
      </c>
      <c r="C322" t="s">
        <v>1207</v>
      </c>
      <c r="F322" s="4">
        <v>3033793</v>
      </c>
      <c r="G322" s="59"/>
      <c r="H322" s="110">
        <f>I322*10</f>
        <v>716280</v>
      </c>
      <c r="I322" s="20">
        <v>71628</v>
      </c>
      <c r="J322" s="21" t="s">
        <v>1226</v>
      </c>
      <c r="K322" s="28" t="s">
        <v>788</v>
      </c>
    </row>
    <row r="323" spans="2:11" ht="12.75">
      <c r="B323" s="3" t="s">
        <v>1456</v>
      </c>
      <c r="C323" t="s">
        <v>588</v>
      </c>
      <c r="F323" s="4">
        <v>1908</v>
      </c>
      <c r="G323" s="59"/>
      <c r="H323" s="110">
        <f>I323*10</f>
        <v>6630</v>
      </c>
      <c r="I323" s="20">
        <v>663</v>
      </c>
      <c r="J323" s="21" t="s">
        <v>1226</v>
      </c>
      <c r="K323" s="28" t="s">
        <v>788</v>
      </c>
    </row>
    <row r="324" spans="1:11" ht="12.75">
      <c r="A324" s="66">
        <v>205</v>
      </c>
      <c r="C324" t="s">
        <v>589</v>
      </c>
      <c r="F324" s="4">
        <v>436</v>
      </c>
      <c r="G324" s="59"/>
      <c r="H324" s="110">
        <f>I324*10</f>
        <v>590</v>
      </c>
      <c r="I324" s="20">
        <v>59</v>
      </c>
      <c r="J324" s="21" t="s">
        <v>1226</v>
      </c>
      <c r="K324" s="28" t="s">
        <v>788</v>
      </c>
    </row>
    <row r="325" spans="1:11" ht="12.75">
      <c r="A325" s="66">
        <v>206</v>
      </c>
      <c r="C325" t="s">
        <v>590</v>
      </c>
      <c r="F325" s="4">
        <v>217532</v>
      </c>
      <c r="G325" s="59"/>
      <c r="H325" s="110">
        <f>I325*10</f>
        <v>515300</v>
      </c>
      <c r="I325" s="20">
        <v>51530</v>
      </c>
      <c r="J325" s="21" t="s">
        <v>1226</v>
      </c>
      <c r="K325" s="28" t="s">
        <v>788</v>
      </c>
    </row>
    <row r="326" spans="3:10" ht="12.75">
      <c r="C326" s="1" t="s">
        <v>591</v>
      </c>
      <c r="G326" s="59">
        <f>SUM(F321:F325)</f>
        <v>3551583</v>
      </c>
      <c r="H326" s="20"/>
      <c r="I326" s="63">
        <f>SUM(I321:I325)</f>
        <v>129657</v>
      </c>
      <c r="J326" s="63" t="s">
        <v>1226</v>
      </c>
    </row>
    <row r="327" spans="1:11" ht="12.75">
      <c r="A327" s="66">
        <v>207</v>
      </c>
      <c r="C327" t="s">
        <v>1420</v>
      </c>
      <c r="F327" s="4">
        <v>6566264</v>
      </c>
      <c r="G327" s="59"/>
      <c r="H327" s="110">
        <f>I327*20</f>
        <v>1435400</v>
      </c>
      <c r="I327" s="20">
        <v>71770</v>
      </c>
      <c r="J327" s="21" t="s">
        <v>1226</v>
      </c>
      <c r="K327" s="28" t="s">
        <v>787</v>
      </c>
    </row>
    <row r="328" spans="1:8" ht="12.75">
      <c r="A328" s="66">
        <v>208</v>
      </c>
      <c r="B328" s="3" t="s">
        <v>1455</v>
      </c>
      <c r="C328" t="s">
        <v>592</v>
      </c>
      <c r="F328" s="4">
        <v>283146</v>
      </c>
      <c r="H328" s="4">
        <v>44023</v>
      </c>
    </row>
    <row r="329" spans="2:8" ht="12.75">
      <c r="B329" s="3" t="s">
        <v>1456</v>
      </c>
      <c r="C329" t="s">
        <v>593</v>
      </c>
      <c r="F329" s="4">
        <v>133123</v>
      </c>
      <c r="H329" s="4">
        <v>26076</v>
      </c>
    </row>
    <row r="330" spans="2:8" ht="12.75">
      <c r="B330" s="3" t="s">
        <v>1461</v>
      </c>
      <c r="C330" t="s">
        <v>274</v>
      </c>
      <c r="F330" s="4">
        <v>113035</v>
      </c>
      <c r="G330" s="59"/>
      <c r="H330" s="49"/>
    </row>
    <row r="331" spans="3:10" ht="12.75">
      <c r="C331" s="2" t="s">
        <v>594</v>
      </c>
      <c r="G331" s="61">
        <f>SUM(F317:F330)</f>
        <v>20569892</v>
      </c>
      <c r="I331" s="61"/>
      <c r="J331" s="61"/>
    </row>
    <row r="332" spans="2:7" ht="12.75">
      <c r="B332" s="2" t="s">
        <v>1560</v>
      </c>
      <c r="G332" s="59"/>
    </row>
    <row r="333" spans="1:14" ht="12.75">
      <c r="A333" s="66">
        <v>209</v>
      </c>
      <c r="B333" s="3" t="s">
        <v>1455</v>
      </c>
      <c r="C333" t="s">
        <v>1436</v>
      </c>
      <c r="F333" s="4">
        <v>227133</v>
      </c>
      <c r="H333" s="49"/>
      <c r="I333" s="12"/>
      <c r="J333" s="13"/>
      <c r="K333" s="50"/>
      <c r="L333" s="13"/>
      <c r="M333" s="13"/>
      <c r="N333" s="13"/>
    </row>
    <row r="334" spans="2:8" ht="12.75">
      <c r="B334" s="3" t="s">
        <v>1456</v>
      </c>
      <c r="C334" t="s">
        <v>595</v>
      </c>
      <c r="F334" s="4">
        <v>14598</v>
      </c>
      <c r="H334" s="49"/>
    </row>
    <row r="335" spans="1:8" ht="12.75">
      <c r="A335" s="66">
        <v>210</v>
      </c>
      <c r="C335" t="s">
        <v>596</v>
      </c>
      <c r="F335" s="4">
        <v>3520</v>
      </c>
      <c r="H335" s="4">
        <v>461</v>
      </c>
    </row>
    <row r="336" spans="1:8" ht="12.75">
      <c r="A336" s="66">
        <v>211</v>
      </c>
      <c r="C336" t="s">
        <v>597</v>
      </c>
      <c r="F336" s="4">
        <v>16780</v>
      </c>
      <c r="H336" s="4">
        <v>12721</v>
      </c>
    </row>
    <row r="337" spans="1:8" ht="12.75">
      <c r="A337" s="66">
        <v>212</v>
      </c>
      <c r="D337" t="s">
        <v>275</v>
      </c>
      <c r="F337" s="4">
        <v>1740</v>
      </c>
      <c r="H337" s="4">
        <v>60</v>
      </c>
    </row>
    <row r="338" spans="1:8" ht="12.75">
      <c r="A338" s="66">
        <v>213</v>
      </c>
      <c r="C338" t="s">
        <v>598</v>
      </c>
      <c r="F338" s="4">
        <v>390148</v>
      </c>
      <c r="H338" s="4">
        <v>44342</v>
      </c>
    </row>
    <row r="339" spans="1:8" ht="12.75">
      <c r="A339" s="66">
        <v>214</v>
      </c>
      <c r="C339" t="s">
        <v>599</v>
      </c>
      <c r="F339" s="4">
        <v>551085</v>
      </c>
      <c r="H339" s="4">
        <v>50346</v>
      </c>
    </row>
    <row r="340" spans="1:8" ht="12.75">
      <c r="A340" s="66">
        <v>215</v>
      </c>
      <c r="C340" t="s">
        <v>600</v>
      </c>
      <c r="F340" s="4">
        <v>132293</v>
      </c>
      <c r="H340" s="4">
        <v>42971</v>
      </c>
    </row>
    <row r="341" spans="1:8" ht="12.75">
      <c r="A341" s="66">
        <v>216</v>
      </c>
      <c r="C341" t="s">
        <v>601</v>
      </c>
      <c r="F341" s="4">
        <v>772113</v>
      </c>
      <c r="H341" s="4">
        <v>136421</v>
      </c>
    </row>
    <row r="342" spans="1:8" ht="12.75">
      <c r="A342" s="66">
        <v>217</v>
      </c>
      <c r="B342" s="3" t="s">
        <v>1455</v>
      </c>
      <c r="C342" t="s">
        <v>602</v>
      </c>
      <c r="F342" s="4">
        <v>64565</v>
      </c>
      <c r="H342" s="4">
        <v>6124</v>
      </c>
    </row>
    <row r="343" spans="2:8" ht="12.75">
      <c r="B343" s="3" t="s">
        <v>1456</v>
      </c>
      <c r="C343" t="s">
        <v>603</v>
      </c>
      <c r="F343" s="4">
        <v>1075</v>
      </c>
      <c r="H343" s="4">
        <v>89</v>
      </c>
    </row>
    <row r="344" spans="1:8" ht="12.75">
      <c r="A344" s="66">
        <v>218</v>
      </c>
      <c r="C344" t="s">
        <v>604</v>
      </c>
      <c r="F344" s="4">
        <v>139242</v>
      </c>
      <c r="G344" s="59"/>
      <c r="H344" s="49"/>
    </row>
    <row r="345" spans="1:8" ht="12.75">
      <c r="A345" s="66">
        <v>219</v>
      </c>
      <c r="C345" t="s">
        <v>605</v>
      </c>
      <c r="F345" s="4">
        <v>103275</v>
      </c>
      <c r="G345" s="59"/>
      <c r="H345" s="49"/>
    </row>
    <row r="346" spans="1:8" ht="12.75">
      <c r="A346" s="66">
        <v>220</v>
      </c>
      <c r="C346" s="54" t="s">
        <v>276</v>
      </c>
      <c r="F346" s="4">
        <v>570138</v>
      </c>
      <c r="H346" s="49"/>
    </row>
    <row r="347" spans="1:8" ht="12.75">
      <c r="A347" s="66">
        <v>221</v>
      </c>
      <c r="C347" t="s">
        <v>277</v>
      </c>
      <c r="F347" s="4">
        <v>6395</v>
      </c>
      <c r="H347" s="49"/>
    </row>
    <row r="348" spans="1:8" ht="12.75">
      <c r="A348" s="66">
        <v>222</v>
      </c>
      <c r="C348" t="s">
        <v>278</v>
      </c>
      <c r="F348" s="4">
        <v>80000</v>
      </c>
      <c r="H348" s="49"/>
    </row>
    <row r="349" spans="1:8" ht="12.75">
      <c r="A349" s="66">
        <v>223</v>
      </c>
      <c r="C349" t="s">
        <v>606</v>
      </c>
      <c r="F349" s="4">
        <v>1300</v>
      </c>
      <c r="H349" s="49"/>
    </row>
    <row r="350" spans="1:8" ht="12.75">
      <c r="A350" s="66">
        <v>224</v>
      </c>
      <c r="C350" t="s">
        <v>607</v>
      </c>
      <c r="F350" s="4">
        <v>17591</v>
      </c>
      <c r="H350" s="49"/>
    </row>
    <row r="351" spans="1:8" ht="12.75">
      <c r="A351" s="66">
        <v>225</v>
      </c>
      <c r="C351" t="s">
        <v>608</v>
      </c>
      <c r="F351" s="4">
        <v>413681</v>
      </c>
      <c r="H351" s="4">
        <v>29454</v>
      </c>
    </row>
    <row r="352" spans="1:8" ht="12.75">
      <c r="A352" s="66">
        <v>226</v>
      </c>
      <c r="C352" t="s">
        <v>609</v>
      </c>
      <c r="F352" s="4">
        <v>4571</v>
      </c>
      <c r="H352" s="4">
        <v>273</v>
      </c>
    </row>
    <row r="353" spans="1:8" ht="12.75">
      <c r="A353" s="66">
        <v>227</v>
      </c>
      <c r="C353" t="s">
        <v>610</v>
      </c>
      <c r="F353" s="4">
        <v>266753</v>
      </c>
      <c r="H353" s="4">
        <v>66676</v>
      </c>
    </row>
    <row r="354" spans="1:8" ht="12.75">
      <c r="A354" s="66">
        <v>228</v>
      </c>
      <c r="C354" t="s">
        <v>611</v>
      </c>
      <c r="F354" s="4">
        <v>1370815</v>
      </c>
      <c r="H354" s="4">
        <v>304902</v>
      </c>
    </row>
    <row r="355" spans="1:8" ht="12.75">
      <c r="A355" s="66">
        <v>229</v>
      </c>
      <c r="C355" t="s">
        <v>612</v>
      </c>
      <c r="F355" s="4">
        <v>133873</v>
      </c>
      <c r="H355" s="4">
        <v>21499</v>
      </c>
    </row>
    <row r="356" spans="1:8" ht="12.75">
      <c r="A356" s="66">
        <v>230</v>
      </c>
      <c r="C356" t="s">
        <v>613</v>
      </c>
      <c r="F356" s="4">
        <v>99107</v>
      </c>
      <c r="H356" s="4">
        <v>13564</v>
      </c>
    </row>
    <row r="357" spans="1:8" ht="12.75">
      <c r="A357" s="66">
        <v>231</v>
      </c>
      <c r="B357" s="3" t="s">
        <v>1455</v>
      </c>
      <c r="C357" t="s">
        <v>614</v>
      </c>
      <c r="F357" s="4">
        <v>34297</v>
      </c>
      <c r="H357" s="4">
        <v>1104</v>
      </c>
    </row>
    <row r="358" spans="2:8" ht="12.75">
      <c r="B358" s="3" t="s">
        <v>1456</v>
      </c>
      <c r="D358" t="s">
        <v>615</v>
      </c>
      <c r="F358" s="4">
        <v>892</v>
      </c>
      <c r="H358" s="4">
        <v>16</v>
      </c>
    </row>
    <row r="359" spans="1:8" ht="12.75">
      <c r="A359" s="66">
        <v>232</v>
      </c>
      <c r="C359" t="s">
        <v>616</v>
      </c>
      <c r="F359" s="4">
        <v>938961</v>
      </c>
      <c r="H359" s="4">
        <v>180193</v>
      </c>
    </row>
    <row r="360" spans="1:8" ht="12.75">
      <c r="A360" s="66">
        <v>233</v>
      </c>
      <c r="C360" t="s">
        <v>617</v>
      </c>
      <c r="F360" s="4">
        <v>670</v>
      </c>
      <c r="H360" s="4">
        <v>102</v>
      </c>
    </row>
    <row r="361" spans="1:11" s="13" customFormat="1" ht="12.75">
      <c r="A361" s="73">
        <v>234</v>
      </c>
      <c r="B361" s="74" t="s">
        <v>1455</v>
      </c>
      <c r="C361" s="68" t="s">
        <v>618</v>
      </c>
      <c r="D361" s="68"/>
      <c r="E361" s="68"/>
      <c r="F361" s="69"/>
      <c r="G361" s="81"/>
      <c r="H361" s="69"/>
      <c r="I361" s="12"/>
      <c r="K361" s="50"/>
    </row>
    <row r="362" spans="1:8" ht="12.75">
      <c r="A362" s="66">
        <v>234</v>
      </c>
      <c r="C362" t="s">
        <v>279</v>
      </c>
      <c r="F362" s="4">
        <v>247099</v>
      </c>
      <c r="H362" s="4">
        <v>24877</v>
      </c>
    </row>
    <row r="363" spans="3:9" ht="12.75">
      <c r="C363" s="1" t="s">
        <v>619</v>
      </c>
      <c r="G363" s="59">
        <f>SUM(F344:F362)</f>
        <v>4428660</v>
      </c>
      <c r="I363" s="59"/>
    </row>
    <row r="364" spans="1:9" ht="12.75">
      <c r="A364" s="66">
        <v>235</v>
      </c>
      <c r="C364" t="s">
        <v>620</v>
      </c>
      <c r="F364" s="4">
        <v>94089</v>
      </c>
      <c r="H364" s="4">
        <v>67178</v>
      </c>
      <c r="I364" s="59"/>
    </row>
    <row r="365" spans="1:9" ht="12.75">
      <c r="A365" s="66">
        <v>236</v>
      </c>
      <c r="B365" s="3" t="s">
        <v>1455</v>
      </c>
      <c r="C365" t="s">
        <v>621</v>
      </c>
      <c r="F365" s="4">
        <v>821253</v>
      </c>
      <c r="H365" s="4">
        <v>169267</v>
      </c>
      <c r="I365" s="59"/>
    </row>
    <row r="366" spans="2:9" ht="12.75">
      <c r="B366" s="3" t="s">
        <v>1456</v>
      </c>
      <c r="C366" t="s">
        <v>622</v>
      </c>
      <c r="F366" s="4">
        <v>26997</v>
      </c>
      <c r="H366" s="4">
        <v>5650</v>
      </c>
      <c r="I366" s="59"/>
    </row>
    <row r="367" spans="2:9" ht="12.75">
      <c r="B367" s="3" t="s">
        <v>1461</v>
      </c>
      <c r="C367" t="s">
        <v>623</v>
      </c>
      <c r="F367" s="4">
        <v>73526</v>
      </c>
      <c r="H367" s="4">
        <v>59956</v>
      </c>
      <c r="I367" s="59"/>
    </row>
    <row r="368" spans="2:9" ht="12.75">
      <c r="B368" s="3" t="s">
        <v>1469</v>
      </c>
      <c r="C368" t="s">
        <v>280</v>
      </c>
      <c r="F368" s="4">
        <v>182962</v>
      </c>
      <c r="H368" s="4">
        <v>47734</v>
      </c>
      <c r="I368" s="59"/>
    </row>
    <row r="369" spans="3:9" ht="12.75">
      <c r="C369" s="1" t="s">
        <v>1336</v>
      </c>
      <c r="G369" s="59">
        <f>SUM(F364:F368)</f>
        <v>1198827</v>
      </c>
      <c r="I369" s="59">
        <f>SUM(H364:H368)</f>
        <v>349785</v>
      </c>
    </row>
    <row r="370" spans="1:8" ht="12.75">
      <c r="A370" s="66">
        <v>237</v>
      </c>
      <c r="B370" s="3" t="s">
        <v>1455</v>
      </c>
      <c r="C370" t="s">
        <v>1337</v>
      </c>
      <c r="F370" s="4">
        <v>2540010</v>
      </c>
      <c r="H370" s="4">
        <v>119830</v>
      </c>
    </row>
    <row r="371" spans="2:8" ht="12.75">
      <c r="B371" s="3" t="s">
        <v>1456</v>
      </c>
      <c r="D371" t="s">
        <v>1338</v>
      </c>
      <c r="F371" s="4">
        <v>655116</v>
      </c>
      <c r="H371" s="4">
        <v>20427</v>
      </c>
    </row>
    <row r="372" spans="1:8" ht="12.75">
      <c r="A372" s="66">
        <v>238</v>
      </c>
      <c r="C372" t="s">
        <v>1339</v>
      </c>
      <c r="F372" s="4">
        <v>148991</v>
      </c>
      <c r="H372" s="4">
        <v>31354</v>
      </c>
    </row>
    <row r="373" spans="1:8" ht="12.75">
      <c r="A373" s="66">
        <v>239</v>
      </c>
      <c r="D373" t="s">
        <v>1340</v>
      </c>
      <c r="F373" s="4">
        <v>80899</v>
      </c>
      <c r="H373" s="4">
        <v>27305</v>
      </c>
    </row>
    <row r="374" spans="1:8" ht="12.75">
      <c r="A374" s="66">
        <v>240</v>
      </c>
      <c r="C374" t="s">
        <v>1341</v>
      </c>
      <c r="F374" s="4">
        <v>12043</v>
      </c>
      <c r="H374" s="4">
        <v>1355</v>
      </c>
    </row>
    <row r="375" spans="1:8" ht="12.75">
      <c r="A375" s="66">
        <v>241</v>
      </c>
      <c r="C375" t="s">
        <v>1342</v>
      </c>
      <c r="F375" s="4">
        <v>281543</v>
      </c>
      <c r="H375" s="4">
        <v>25459</v>
      </c>
    </row>
    <row r="376" spans="1:9" ht="12.75">
      <c r="A376" s="66">
        <v>242</v>
      </c>
      <c r="B376" s="3" t="s">
        <v>1455</v>
      </c>
      <c r="C376" t="s">
        <v>1343</v>
      </c>
      <c r="F376" s="4">
        <v>161828</v>
      </c>
      <c r="H376" s="4">
        <v>94392</v>
      </c>
      <c r="I376" s="59"/>
    </row>
    <row r="377" spans="2:9" ht="12.75">
      <c r="B377" s="3" t="s">
        <v>1456</v>
      </c>
      <c r="C377" t="s">
        <v>1344</v>
      </c>
      <c r="F377" s="4">
        <v>12859</v>
      </c>
      <c r="H377" s="4">
        <v>10633</v>
      </c>
      <c r="I377" s="59"/>
    </row>
    <row r="378" spans="1:9" ht="12.75">
      <c r="A378" s="66">
        <v>243</v>
      </c>
      <c r="C378" t="s">
        <v>281</v>
      </c>
      <c r="F378" s="4">
        <v>1711</v>
      </c>
      <c r="H378" s="4">
        <v>150</v>
      </c>
      <c r="I378" s="59"/>
    </row>
    <row r="379" spans="1:9" ht="12.75">
      <c r="A379" s="66">
        <v>244</v>
      </c>
      <c r="C379" s="54" t="s">
        <v>386</v>
      </c>
      <c r="F379" s="4">
        <v>443646</v>
      </c>
      <c r="H379" s="4">
        <v>23133</v>
      </c>
      <c r="I379" s="59"/>
    </row>
    <row r="380" spans="1:9" ht="12.75">
      <c r="A380" s="66">
        <v>245</v>
      </c>
      <c r="C380" t="s">
        <v>1417</v>
      </c>
      <c r="F380" s="4">
        <v>90284</v>
      </c>
      <c r="H380" s="4">
        <v>7321</v>
      </c>
      <c r="I380" s="59"/>
    </row>
    <row r="381" spans="1:9" ht="12.75">
      <c r="A381" s="66">
        <v>246</v>
      </c>
      <c r="C381" t="s">
        <v>1345</v>
      </c>
      <c r="F381" s="4">
        <v>169929</v>
      </c>
      <c r="H381" s="4">
        <v>9177</v>
      </c>
      <c r="I381" s="59"/>
    </row>
    <row r="382" spans="1:9" ht="12.75">
      <c r="A382" s="66">
        <v>247</v>
      </c>
      <c r="B382" s="3" t="s">
        <v>1455</v>
      </c>
      <c r="C382" t="s">
        <v>1346</v>
      </c>
      <c r="F382" s="4">
        <v>109260</v>
      </c>
      <c r="H382" s="4">
        <v>23813</v>
      </c>
      <c r="I382" s="59"/>
    </row>
    <row r="383" spans="2:9" ht="12.75">
      <c r="B383" s="3" t="s">
        <v>1456</v>
      </c>
      <c r="C383" t="s">
        <v>1347</v>
      </c>
      <c r="F383" s="4">
        <v>285480</v>
      </c>
      <c r="H383" s="4">
        <v>47498</v>
      </c>
      <c r="I383" s="59"/>
    </row>
    <row r="384" spans="2:9" ht="12.75">
      <c r="B384" s="3" t="s">
        <v>1461</v>
      </c>
      <c r="C384" t="s">
        <v>1348</v>
      </c>
      <c r="F384" s="4">
        <v>17645</v>
      </c>
      <c r="H384" s="4">
        <v>3450</v>
      </c>
      <c r="I384" s="59"/>
    </row>
    <row r="385" spans="1:9" ht="12.75">
      <c r="A385" s="66">
        <v>248</v>
      </c>
      <c r="C385" t="s">
        <v>282</v>
      </c>
      <c r="F385" s="4">
        <v>83311</v>
      </c>
      <c r="H385" s="4">
        <v>2319</v>
      </c>
      <c r="I385" s="59"/>
    </row>
    <row r="386" spans="1:9" ht="12.75">
      <c r="A386" s="66">
        <v>249</v>
      </c>
      <c r="D386" t="s">
        <v>283</v>
      </c>
      <c r="F386" s="4">
        <v>32498</v>
      </c>
      <c r="H386" s="4">
        <v>4340</v>
      </c>
      <c r="I386" s="59"/>
    </row>
    <row r="387" spans="1:9" ht="12.75">
      <c r="A387" s="66">
        <v>250</v>
      </c>
      <c r="D387" t="s">
        <v>284</v>
      </c>
      <c r="F387" s="4">
        <v>150</v>
      </c>
      <c r="H387" s="4">
        <v>1</v>
      </c>
      <c r="I387" s="59"/>
    </row>
    <row r="388" spans="1:9" ht="12.75">
      <c r="A388" s="66">
        <v>251</v>
      </c>
      <c r="C388" t="s">
        <v>285</v>
      </c>
      <c r="F388" s="4">
        <v>272374</v>
      </c>
      <c r="H388" s="4">
        <v>22899</v>
      </c>
      <c r="I388" s="59"/>
    </row>
    <row r="389" spans="1:9" ht="12.75">
      <c r="A389" s="66">
        <v>252</v>
      </c>
      <c r="C389" t="s">
        <v>286</v>
      </c>
      <c r="F389" s="4">
        <v>2060</v>
      </c>
      <c r="H389" s="4">
        <v>206</v>
      </c>
      <c r="I389" s="59"/>
    </row>
    <row r="390" spans="1:9" ht="12.75">
      <c r="A390" s="66">
        <v>253</v>
      </c>
      <c r="C390" t="s">
        <v>46</v>
      </c>
      <c r="F390" s="4">
        <v>48876</v>
      </c>
      <c r="H390" s="4">
        <v>3974</v>
      </c>
      <c r="I390" s="59"/>
    </row>
    <row r="391" spans="1:9" ht="12.75">
      <c r="A391" s="66">
        <v>254</v>
      </c>
      <c r="C391" t="s">
        <v>287</v>
      </c>
      <c r="F391" s="4">
        <v>391851</v>
      </c>
      <c r="H391" s="4">
        <v>27592</v>
      </c>
      <c r="I391" s="59"/>
    </row>
    <row r="392" spans="3:9" ht="12.75">
      <c r="C392" s="1" t="s">
        <v>1349</v>
      </c>
      <c r="G392" s="59">
        <f>SUM(F382:F391)</f>
        <v>1243505</v>
      </c>
      <c r="I392" s="59">
        <f>SUM(H382:H391)</f>
        <v>136092</v>
      </c>
    </row>
    <row r="393" spans="1:9" ht="12.75">
      <c r="A393" s="66">
        <v>255</v>
      </c>
      <c r="C393" t="s">
        <v>288</v>
      </c>
      <c r="F393" s="4">
        <v>155519</v>
      </c>
      <c r="H393" s="4">
        <v>926</v>
      </c>
      <c r="I393" s="59"/>
    </row>
    <row r="394" spans="1:9" ht="12.75">
      <c r="A394" s="135">
        <v>256</v>
      </c>
      <c r="B394" s="83"/>
      <c r="C394" s="56" t="s">
        <v>289</v>
      </c>
      <c r="D394" s="82"/>
      <c r="E394" s="82"/>
      <c r="F394" s="4">
        <v>177914</v>
      </c>
      <c r="H394" s="4">
        <v>7829</v>
      </c>
      <c r="I394" s="59"/>
    </row>
    <row r="395" spans="1:9" ht="12.75">
      <c r="A395" s="66">
        <v>257</v>
      </c>
      <c r="C395" t="s">
        <v>290</v>
      </c>
      <c r="F395" s="4">
        <v>154753</v>
      </c>
      <c r="H395" s="4">
        <v>5574</v>
      </c>
      <c r="I395" s="59"/>
    </row>
    <row r="396" spans="1:9" ht="12.75">
      <c r="A396" s="66">
        <v>258</v>
      </c>
      <c r="C396" t="s">
        <v>1350</v>
      </c>
      <c r="F396" s="4">
        <v>82435</v>
      </c>
      <c r="H396" s="4">
        <v>15345</v>
      </c>
      <c r="I396" s="59"/>
    </row>
    <row r="397" spans="1:9" ht="12.75">
      <c r="A397" s="66">
        <v>259</v>
      </c>
      <c r="C397" t="s">
        <v>1351</v>
      </c>
      <c r="F397" s="4">
        <v>1393425</v>
      </c>
      <c r="H397" s="4">
        <v>55235</v>
      </c>
      <c r="I397" s="59"/>
    </row>
    <row r="398" spans="3:9" ht="12.75">
      <c r="C398" s="1" t="s">
        <v>1352</v>
      </c>
      <c r="G398" s="59">
        <f>SUM(F394:F397)</f>
        <v>1808527</v>
      </c>
      <c r="I398" s="59">
        <f>SUM(H394:H397)</f>
        <v>83983</v>
      </c>
    </row>
    <row r="399" spans="3:9" ht="12.75">
      <c r="C399" t="s">
        <v>1353</v>
      </c>
      <c r="G399" s="59"/>
      <c r="I399" s="59"/>
    </row>
    <row r="400" spans="1:11" s="13" customFormat="1" ht="12.75">
      <c r="A400" s="66">
        <v>260</v>
      </c>
      <c r="B400" s="122" t="s">
        <v>1455</v>
      </c>
      <c r="D400" s="13" t="s">
        <v>291</v>
      </c>
      <c r="F400" s="18">
        <v>4444522</v>
      </c>
      <c r="G400" s="12"/>
      <c r="H400" s="18">
        <v>141289</v>
      </c>
      <c r="I400" s="60"/>
      <c r="K400" s="50"/>
    </row>
    <row r="401" spans="1:11" s="13" customFormat="1" ht="12.75">
      <c r="A401" s="66"/>
      <c r="B401" s="122"/>
      <c r="D401" s="13" t="s">
        <v>789</v>
      </c>
      <c r="F401" s="18"/>
      <c r="G401" s="60"/>
      <c r="H401" s="18"/>
      <c r="I401" s="60"/>
      <c r="K401" s="50"/>
    </row>
    <row r="402" spans="1:11" s="13" customFormat="1" ht="12.75">
      <c r="A402" s="66"/>
      <c r="B402" s="122" t="s">
        <v>1456</v>
      </c>
      <c r="E402" s="13" t="s">
        <v>790</v>
      </c>
      <c r="F402" s="18">
        <v>3075282</v>
      </c>
      <c r="G402" s="12"/>
      <c r="H402" s="18">
        <v>111147</v>
      </c>
      <c r="I402" s="60"/>
      <c r="K402" s="50"/>
    </row>
    <row r="403" spans="1:11" s="13" customFormat="1" ht="12.75">
      <c r="A403" s="66"/>
      <c r="B403" s="122" t="s">
        <v>1461</v>
      </c>
      <c r="E403" s="13" t="s">
        <v>791</v>
      </c>
      <c r="F403" s="18">
        <v>8949170</v>
      </c>
      <c r="G403" s="12"/>
      <c r="H403" s="18">
        <v>248654</v>
      </c>
      <c r="I403" s="60"/>
      <c r="K403" s="50"/>
    </row>
    <row r="404" spans="1:11" s="13" customFormat="1" ht="12.75">
      <c r="A404" s="66"/>
      <c r="B404" s="122" t="s">
        <v>1469</v>
      </c>
      <c r="E404" s="13" t="s">
        <v>792</v>
      </c>
      <c r="F404" s="18">
        <v>4430185</v>
      </c>
      <c r="G404" s="12"/>
      <c r="H404" s="18">
        <v>119047</v>
      </c>
      <c r="I404" s="60"/>
      <c r="K404" s="50"/>
    </row>
    <row r="405" spans="3:9" ht="12.75">
      <c r="C405" s="1" t="s">
        <v>1354</v>
      </c>
      <c r="G405" s="59">
        <f>SUM(F399:F404)</f>
        <v>20899159</v>
      </c>
      <c r="I405" s="59">
        <f>SUM(H399:H404)</f>
        <v>620137</v>
      </c>
    </row>
    <row r="406" spans="1:8" ht="12.75">
      <c r="A406" s="66">
        <v>261</v>
      </c>
      <c r="C406" t="s">
        <v>1434</v>
      </c>
      <c r="F406" s="4">
        <v>34692</v>
      </c>
      <c r="H406" s="4">
        <v>901</v>
      </c>
    </row>
    <row r="407" spans="1:8" ht="12.75">
      <c r="A407" s="66">
        <v>262</v>
      </c>
      <c r="B407" s="3" t="s">
        <v>1455</v>
      </c>
      <c r="C407" t="s">
        <v>292</v>
      </c>
      <c r="F407" s="4">
        <v>1017861</v>
      </c>
      <c r="H407" s="4">
        <v>33209</v>
      </c>
    </row>
    <row r="408" spans="2:8" ht="12.75">
      <c r="B408" s="3" t="s">
        <v>1456</v>
      </c>
      <c r="C408" t="s">
        <v>1355</v>
      </c>
      <c r="F408" s="4">
        <v>87555</v>
      </c>
      <c r="H408" s="4">
        <v>7403</v>
      </c>
    </row>
    <row r="409" spans="1:8" ht="12.75">
      <c r="A409" s="66">
        <v>263</v>
      </c>
      <c r="C409" t="s">
        <v>1356</v>
      </c>
      <c r="F409" s="4">
        <v>330144</v>
      </c>
      <c r="H409" s="4">
        <v>7761</v>
      </c>
    </row>
    <row r="410" spans="1:8" ht="12.75">
      <c r="A410" s="66">
        <v>264</v>
      </c>
      <c r="C410" t="s">
        <v>1435</v>
      </c>
      <c r="F410" s="4">
        <v>19774</v>
      </c>
      <c r="H410" s="4">
        <v>1245</v>
      </c>
    </row>
    <row r="411" spans="1:8" ht="12.75">
      <c r="A411" s="66">
        <v>265</v>
      </c>
      <c r="D411" t="s">
        <v>1357</v>
      </c>
      <c r="F411" s="4">
        <v>87969</v>
      </c>
      <c r="H411" s="4">
        <v>26624</v>
      </c>
    </row>
    <row r="412" spans="1:8" ht="12.75">
      <c r="A412" s="73">
        <v>266</v>
      </c>
      <c r="B412" s="74"/>
      <c r="C412" s="68" t="s">
        <v>793</v>
      </c>
      <c r="D412" s="68"/>
      <c r="E412" s="68"/>
      <c r="F412" s="69"/>
      <c r="G412" s="81"/>
      <c r="H412" s="69"/>
    </row>
    <row r="413" spans="1:8" ht="12.75">
      <c r="A413" s="66">
        <v>266</v>
      </c>
      <c r="C413" t="s">
        <v>1358</v>
      </c>
      <c r="F413" s="4">
        <v>33713</v>
      </c>
      <c r="H413" s="4">
        <v>155</v>
      </c>
    </row>
    <row r="414" spans="1:8" ht="12.75">
      <c r="A414" s="66">
        <v>267</v>
      </c>
      <c r="C414" t="s">
        <v>1415</v>
      </c>
      <c r="F414" s="4">
        <v>917037</v>
      </c>
      <c r="H414" s="4">
        <v>29651</v>
      </c>
    </row>
    <row r="415" spans="1:8" ht="12.75">
      <c r="A415" s="66">
        <v>268</v>
      </c>
      <c r="C415" t="s">
        <v>1359</v>
      </c>
      <c r="F415" s="4">
        <v>17680</v>
      </c>
      <c r="H415" s="4">
        <v>929</v>
      </c>
    </row>
    <row r="416" spans="1:8" ht="12.75">
      <c r="A416" s="66">
        <v>269</v>
      </c>
      <c r="C416" t="s">
        <v>293</v>
      </c>
      <c r="F416" s="4">
        <v>3522</v>
      </c>
      <c r="H416" s="4">
        <v>123</v>
      </c>
    </row>
    <row r="417" spans="1:11" ht="12.75">
      <c r="A417" s="66">
        <v>270</v>
      </c>
      <c r="C417" s="54" t="s">
        <v>1591</v>
      </c>
      <c r="F417" s="4">
        <v>201868</v>
      </c>
      <c r="G417" s="59"/>
      <c r="H417" s="110">
        <f>I417*20</f>
        <v>21920</v>
      </c>
      <c r="I417" s="20">
        <v>1096</v>
      </c>
      <c r="J417" s="21" t="s">
        <v>1226</v>
      </c>
      <c r="K417" s="28" t="s">
        <v>787</v>
      </c>
    </row>
    <row r="418" spans="1:8" ht="12.75">
      <c r="A418" s="66">
        <v>271</v>
      </c>
      <c r="D418" t="s">
        <v>1360</v>
      </c>
      <c r="F418" s="4">
        <v>126407</v>
      </c>
      <c r="H418" s="4">
        <v>4334</v>
      </c>
    </row>
    <row r="419" spans="1:8" ht="12.75">
      <c r="A419" s="66">
        <v>272</v>
      </c>
      <c r="B419" s="3" t="s">
        <v>1455</v>
      </c>
      <c r="C419" t="s">
        <v>650</v>
      </c>
      <c r="F419" s="4">
        <v>60449</v>
      </c>
      <c r="H419" s="4">
        <v>2753</v>
      </c>
    </row>
    <row r="420" spans="2:8" ht="12.75">
      <c r="B420" s="3" t="s">
        <v>1456</v>
      </c>
      <c r="C420" t="s">
        <v>294</v>
      </c>
      <c r="F420" s="4">
        <v>115670</v>
      </c>
      <c r="H420" s="4">
        <v>9198</v>
      </c>
    </row>
    <row r="421" spans="1:11" ht="12.75">
      <c r="A421" s="66">
        <v>273</v>
      </c>
      <c r="C421" t="s">
        <v>1418</v>
      </c>
      <c r="F421" s="4">
        <v>17142</v>
      </c>
      <c r="G421" s="60"/>
      <c r="H421" s="142">
        <f>I421/80</f>
        <v>29.475</v>
      </c>
      <c r="I421" s="20">
        <v>2358</v>
      </c>
      <c r="J421" s="51" t="s">
        <v>1226</v>
      </c>
      <c r="K421" s="28" t="s">
        <v>1285</v>
      </c>
    </row>
    <row r="422" spans="1:11" ht="12.75">
      <c r="A422" s="66">
        <v>274</v>
      </c>
      <c r="B422" s="3" t="s">
        <v>1455</v>
      </c>
      <c r="D422" t="s">
        <v>1361</v>
      </c>
      <c r="F422" s="4">
        <v>5572</v>
      </c>
      <c r="G422" s="59"/>
      <c r="H422" s="110">
        <f>I422*3/4</f>
        <v>294.75</v>
      </c>
      <c r="I422" s="20">
        <v>393</v>
      </c>
      <c r="J422" s="21" t="s">
        <v>1226</v>
      </c>
      <c r="K422" s="28" t="s">
        <v>794</v>
      </c>
    </row>
    <row r="423" spans="2:11" ht="12.75">
      <c r="B423" s="3" t="s">
        <v>1456</v>
      </c>
      <c r="D423" t="s">
        <v>1362</v>
      </c>
      <c r="F423" s="4">
        <v>152</v>
      </c>
      <c r="G423" s="59"/>
      <c r="H423" s="110">
        <f>I423*3/4</f>
        <v>10.5</v>
      </c>
      <c r="I423" s="20">
        <v>14</v>
      </c>
      <c r="J423" s="21" t="s">
        <v>1226</v>
      </c>
      <c r="K423" s="28" t="s">
        <v>794</v>
      </c>
    </row>
    <row r="424" spans="1:11" ht="12.75">
      <c r="A424" s="66">
        <v>275</v>
      </c>
      <c r="C424" t="s">
        <v>1363</v>
      </c>
      <c r="F424" s="4">
        <v>167439</v>
      </c>
      <c r="G424" s="59"/>
      <c r="H424" s="110">
        <f>I424*20</f>
        <v>12000</v>
      </c>
      <c r="I424" s="20">
        <v>600</v>
      </c>
      <c r="J424" s="21" t="s">
        <v>1226</v>
      </c>
      <c r="K424" s="28" t="s">
        <v>787</v>
      </c>
    </row>
    <row r="425" spans="1:11" ht="12.75">
      <c r="A425" s="66">
        <v>276</v>
      </c>
      <c r="B425" s="3" t="s">
        <v>1455</v>
      </c>
      <c r="C425" t="s">
        <v>1364</v>
      </c>
      <c r="F425" s="4">
        <v>18745</v>
      </c>
      <c r="G425" s="59"/>
      <c r="H425" s="110">
        <f>I425</f>
        <v>220</v>
      </c>
      <c r="I425" s="20">
        <v>220</v>
      </c>
      <c r="J425" s="21" t="s">
        <v>1226</v>
      </c>
      <c r="K425" s="28" t="s">
        <v>795</v>
      </c>
    </row>
    <row r="426" spans="2:11" ht="12.75">
      <c r="B426" s="3" t="s">
        <v>1456</v>
      </c>
      <c r="C426" t="s">
        <v>1365</v>
      </c>
      <c r="F426" s="4">
        <v>66235</v>
      </c>
      <c r="G426" s="59"/>
      <c r="H426" s="110">
        <f>I426*10</f>
        <v>12330</v>
      </c>
      <c r="I426" s="20">
        <v>1233</v>
      </c>
      <c r="J426" s="21" t="s">
        <v>1226</v>
      </c>
      <c r="K426" s="28" t="s">
        <v>788</v>
      </c>
    </row>
    <row r="427" spans="1:8" ht="12.75">
      <c r="A427" s="66">
        <v>277</v>
      </c>
      <c r="C427" t="s">
        <v>1416</v>
      </c>
      <c r="F427" s="4">
        <v>56401</v>
      </c>
      <c r="H427" s="4">
        <v>4574</v>
      </c>
    </row>
    <row r="428" spans="1:8" ht="12.75">
      <c r="A428" s="66">
        <v>278</v>
      </c>
      <c r="C428" t="s">
        <v>1366</v>
      </c>
      <c r="F428" s="4">
        <v>9006</v>
      </c>
      <c r="H428" s="4">
        <v>404</v>
      </c>
    </row>
    <row r="429" spans="1:8" ht="12.75">
      <c r="A429" s="66">
        <v>279</v>
      </c>
      <c r="D429" t="s">
        <v>1367</v>
      </c>
      <c r="F429" s="4">
        <v>174116</v>
      </c>
      <c r="H429" s="4">
        <v>20722</v>
      </c>
    </row>
    <row r="430" spans="1:8" ht="12.75">
      <c r="A430" s="66">
        <v>280</v>
      </c>
      <c r="D430" t="s">
        <v>295</v>
      </c>
      <c r="F430" s="4">
        <v>258</v>
      </c>
      <c r="H430" s="4">
        <v>33</v>
      </c>
    </row>
    <row r="431" spans="1:8" ht="12.75">
      <c r="A431" s="66">
        <v>281</v>
      </c>
      <c r="C431" t="s">
        <v>1368</v>
      </c>
      <c r="F431" s="4">
        <v>119151</v>
      </c>
      <c r="G431" s="59"/>
      <c r="H431" s="52"/>
    </row>
    <row r="432" spans="1:8" ht="12.75">
      <c r="A432" s="66">
        <v>282</v>
      </c>
      <c r="C432" t="s">
        <v>1561</v>
      </c>
      <c r="F432" s="4">
        <v>21457</v>
      </c>
      <c r="H432" s="4">
        <v>99</v>
      </c>
    </row>
    <row r="433" spans="1:8" ht="12.75">
      <c r="A433" s="66">
        <v>283</v>
      </c>
      <c r="C433" t="s">
        <v>1186</v>
      </c>
      <c r="F433" s="4">
        <v>32187</v>
      </c>
      <c r="H433" s="4">
        <v>196</v>
      </c>
    </row>
    <row r="434" spans="1:8" ht="12.75">
      <c r="A434" s="66">
        <v>284</v>
      </c>
      <c r="C434" t="s">
        <v>1437</v>
      </c>
      <c r="F434" s="4">
        <v>611645</v>
      </c>
      <c r="H434" s="4">
        <v>33263</v>
      </c>
    </row>
    <row r="435" spans="1:8" ht="12.75">
      <c r="A435" s="66">
        <v>285</v>
      </c>
      <c r="C435" t="s">
        <v>1187</v>
      </c>
      <c r="F435" s="4">
        <v>52090</v>
      </c>
      <c r="H435" s="4">
        <v>917</v>
      </c>
    </row>
    <row r="436" spans="1:8" ht="12.75">
      <c r="A436" s="66">
        <v>286</v>
      </c>
      <c r="B436" s="75" t="s">
        <v>1455</v>
      </c>
      <c r="C436" t="s">
        <v>1592</v>
      </c>
      <c r="F436" s="4">
        <v>285559</v>
      </c>
      <c r="H436" s="4">
        <v>40091</v>
      </c>
    </row>
    <row r="437" spans="2:8" ht="12.75">
      <c r="B437" s="3" t="s">
        <v>1456</v>
      </c>
      <c r="C437" t="s">
        <v>1188</v>
      </c>
      <c r="F437" s="4">
        <v>7381989</v>
      </c>
      <c r="G437" s="59"/>
      <c r="H437" s="48"/>
    </row>
    <row r="438" spans="1:11" s="13" customFormat="1" ht="12.75">
      <c r="A438" s="66"/>
      <c r="B438" s="122"/>
      <c r="C438" s="123" t="s">
        <v>1189</v>
      </c>
      <c r="D438" s="124"/>
      <c r="E438" s="124"/>
      <c r="F438" s="125"/>
      <c r="G438" s="126">
        <f>SUM(F333:F437)</f>
        <v>48581591</v>
      </c>
      <c r="H438" s="125"/>
      <c r="I438" s="126"/>
      <c r="J438" s="126"/>
      <c r="K438" s="50"/>
    </row>
    <row r="439" spans="1:11" s="13" customFormat="1" ht="12.75">
      <c r="A439" s="66"/>
      <c r="B439" s="122"/>
      <c r="C439" s="127" t="s">
        <v>1190</v>
      </c>
      <c r="F439" s="128">
        <f>G438+G331+G315+G116</f>
        <v>1001179194</v>
      </c>
      <c r="G439" s="12"/>
      <c r="H439" s="129">
        <v>1208449</v>
      </c>
      <c r="I439" s="129" t="s">
        <v>768</v>
      </c>
      <c r="K439" s="50"/>
    </row>
    <row r="441" ht="12.75">
      <c r="C441" s="90" t="s">
        <v>296</v>
      </c>
    </row>
    <row r="442" spans="2:8" ht="12.75">
      <c r="B442" s="3" t="s">
        <v>1455</v>
      </c>
      <c r="C442" t="s">
        <v>297</v>
      </c>
      <c r="F442" s="4">
        <v>2279868</v>
      </c>
      <c r="H442" s="91">
        <v>108.2</v>
      </c>
    </row>
    <row r="443" spans="2:8" ht="12.75">
      <c r="B443" s="3" t="s">
        <v>1456</v>
      </c>
      <c r="C443" t="s">
        <v>298</v>
      </c>
      <c r="F443" s="4">
        <v>317106</v>
      </c>
      <c r="H443" s="91">
        <v>16.7</v>
      </c>
    </row>
    <row r="444" spans="2:8" ht="12.75">
      <c r="B444" s="3" t="s">
        <v>1461</v>
      </c>
      <c r="D444" t="s">
        <v>299</v>
      </c>
      <c r="F444" s="4">
        <v>224202</v>
      </c>
      <c r="H444" s="91">
        <v>11.8</v>
      </c>
    </row>
    <row r="445" spans="2:8" ht="12.75">
      <c r="B445" s="3" t="s">
        <v>1469</v>
      </c>
      <c r="C445" t="s">
        <v>300</v>
      </c>
      <c r="F445" s="4">
        <v>709913</v>
      </c>
      <c r="H445" s="91">
        <v>1081.5</v>
      </c>
    </row>
    <row r="446" spans="2:8" ht="12.75">
      <c r="B446" s="3" t="s">
        <v>1470</v>
      </c>
      <c r="C446" t="s">
        <v>301</v>
      </c>
      <c r="F446" s="4">
        <v>16659</v>
      </c>
      <c r="H446" s="91">
        <v>27.4</v>
      </c>
    </row>
    <row r="447" spans="2:8" ht="12.75">
      <c r="B447" s="3" t="s">
        <v>1197</v>
      </c>
      <c r="D447" t="s">
        <v>299</v>
      </c>
      <c r="F447" s="4">
        <v>1028842</v>
      </c>
      <c r="H447" s="91">
        <v>1692.2</v>
      </c>
    </row>
    <row r="448" spans="3:9" ht="12.75">
      <c r="C448" s="2" t="s">
        <v>302</v>
      </c>
      <c r="G448" s="61">
        <f>SUM(F442:F447)</f>
        <v>4576590</v>
      </c>
      <c r="I448" s="92">
        <f>SUM(H442:H447)</f>
        <v>2937.8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14"/>
  <sheetViews>
    <sheetView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7" sqref="A7"/>
    </sheetView>
  </sheetViews>
  <sheetFormatPr defaultColWidth="9.00390625" defaultRowHeight="12.75"/>
  <cols>
    <col min="1" max="1" width="3.25390625" style="66" customWidth="1"/>
    <col min="2" max="2" width="3.125" style="10" customWidth="1"/>
    <col min="3" max="3" width="6.75390625" style="0" customWidth="1"/>
    <col min="4" max="4" width="5.125" style="0" customWidth="1"/>
    <col min="5" max="5" width="26.75390625" style="0" customWidth="1"/>
    <col min="6" max="6" width="13.875" style="4" customWidth="1"/>
    <col min="7" max="7" width="10.00390625" style="5" customWidth="1"/>
    <col min="8" max="8" width="13.875" style="4" customWidth="1"/>
    <col min="9" max="9" width="10.00390625" style="5" customWidth="1"/>
    <col min="10" max="10" width="8.625" style="41" customWidth="1"/>
    <col min="11" max="11" width="7.125" style="0" customWidth="1"/>
    <col min="12" max="12" width="9.125" style="3" customWidth="1"/>
  </cols>
  <sheetData>
    <row r="1" spans="1:12" ht="12.75">
      <c r="A1" s="163" t="s">
        <v>861</v>
      </c>
      <c r="B1" s="3"/>
      <c r="J1"/>
      <c r="K1" s="7"/>
      <c r="L1"/>
    </row>
    <row r="2" spans="1:12" ht="7.5" customHeight="1">
      <c r="A2" s="163"/>
      <c r="B2" s="3"/>
      <c r="J2"/>
      <c r="K2" s="7"/>
      <c r="L2"/>
    </row>
    <row r="3" spans="1:12" ht="15.75">
      <c r="A3" s="164"/>
      <c r="B3" s="165" t="s">
        <v>864</v>
      </c>
      <c r="C3" s="3"/>
      <c r="J3"/>
      <c r="K3" s="7"/>
      <c r="L3"/>
    </row>
    <row r="4" spans="1:12" ht="9.75" customHeight="1">
      <c r="A4" s="164"/>
      <c r="B4" s="165"/>
      <c r="C4" s="3"/>
      <c r="J4"/>
      <c r="K4" s="7"/>
      <c r="L4"/>
    </row>
    <row r="5" spans="1:12" ht="12.75">
      <c r="A5" s="164"/>
      <c r="B5" s="166" t="s">
        <v>862</v>
      </c>
      <c r="C5" s="166"/>
      <c r="F5"/>
      <c r="G5"/>
      <c r="H5"/>
      <c r="I5"/>
      <c r="J5"/>
      <c r="L5"/>
    </row>
    <row r="6" spans="1:12" ht="12.75">
      <c r="A6" s="164"/>
      <c r="B6" s="167"/>
      <c r="C6" s="168" t="s">
        <v>865</v>
      </c>
      <c r="F6"/>
      <c r="G6"/>
      <c r="H6"/>
      <c r="I6"/>
      <c r="J6"/>
      <c r="L6"/>
    </row>
    <row r="7" spans="1:12" ht="12.75">
      <c r="A7" s="164"/>
      <c r="B7" s="167"/>
      <c r="C7" s="168"/>
      <c r="F7"/>
      <c r="G7"/>
      <c r="H7"/>
      <c r="I7"/>
      <c r="J7"/>
      <c r="L7"/>
    </row>
    <row r="8" spans="1:14" ht="12.75">
      <c r="A8" s="169"/>
      <c r="B8" s="170"/>
      <c r="C8" s="171"/>
      <c r="D8" s="171"/>
      <c r="E8" s="171"/>
      <c r="F8" s="172" t="s">
        <v>1213</v>
      </c>
      <c r="G8" s="173"/>
      <c r="H8" s="172" t="s">
        <v>1191</v>
      </c>
      <c r="I8" s="173"/>
      <c r="J8" s="171"/>
      <c r="K8" s="174"/>
      <c r="L8" s="171"/>
      <c r="M8" s="171"/>
      <c r="N8" s="171"/>
    </row>
    <row r="9" spans="2:7" ht="12.75">
      <c r="B9" s="9" t="s">
        <v>1562</v>
      </c>
      <c r="G9" s="59"/>
    </row>
    <row r="10" spans="1:8" ht="12.75">
      <c r="A10" s="66">
        <v>1</v>
      </c>
      <c r="B10" s="10" t="s">
        <v>1455</v>
      </c>
      <c r="C10" t="s">
        <v>1215</v>
      </c>
      <c r="F10" s="4">
        <v>820264</v>
      </c>
      <c r="G10" s="59"/>
      <c r="H10" s="4">
        <v>1339991</v>
      </c>
    </row>
    <row r="11" spans="2:8" ht="12.75">
      <c r="B11" s="10" t="s">
        <v>1456</v>
      </c>
      <c r="C11" t="s">
        <v>1216</v>
      </c>
      <c r="F11" s="4">
        <v>376792</v>
      </c>
      <c r="G11" s="59"/>
      <c r="H11" s="4">
        <v>378244</v>
      </c>
    </row>
    <row r="12" spans="2:8" ht="12.75">
      <c r="B12" s="10" t="s">
        <v>1461</v>
      </c>
      <c r="C12" t="s">
        <v>1219</v>
      </c>
      <c r="F12" s="4">
        <v>419863</v>
      </c>
      <c r="G12" s="59"/>
      <c r="H12" s="4">
        <v>709777</v>
      </c>
    </row>
    <row r="13" spans="2:8" ht="12.75">
      <c r="B13" s="10" t="s">
        <v>1469</v>
      </c>
      <c r="C13" t="s">
        <v>1218</v>
      </c>
      <c r="F13" s="4">
        <v>178848</v>
      </c>
      <c r="G13" s="59"/>
      <c r="H13" s="4">
        <v>160857</v>
      </c>
    </row>
    <row r="14" spans="2:8" ht="12.75">
      <c r="B14" s="10" t="s">
        <v>1470</v>
      </c>
      <c r="C14" t="s">
        <v>1217</v>
      </c>
      <c r="F14" s="4">
        <v>654504</v>
      </c>
      <c r="G14" s="59"/>
      <c r="H14" s="4">
        <v>796822</v>
      </c>
    </row>
    <row r="15" spans="2:8" ht="12.75">
      <c r="B15" s="103" t="s">
        <v>303</v>
      </c>
      <c r="C15" t="s">
        <v>1222</v>
      </c>
      <c r="F15" s="4">
        <v>228128</v>
      </c>
      <c r="G15" s="59"/>
      <c r="H15" s="4">
        <v>304851</v>
      </c>
    </row>
    <row r="16" spans="1:12" s="13" customFormat="1" ht="12.75">
      <c r="A16" s="73"/>
      <c r="B16" s="78" t="s">
        <v>304</v>
      </c>
      <c r="C16" s="68" t="s">
        <v>1195</v>
      </c>
      <c r="D16" s="68"/>
      <c r="E16" s="68"/>
      <c r="F16" s="69"/>
      <c r="G16" s="70"/>
      <c r="H16" s="69"/>
      <c r="I16" s="12"/>
      <c r="J16" s="104"/>
      <c r="L16" s="122"/>
    </row>
    <row r="17" spans="2:8" ht="12.75">
      <c r="B17" s="103" t="s">
        <v>304</v>
      </c>
      <c r="C17" t="s">
        <v>1196</v>
      </c>
      <c r="F17" s="4">
        <v>14523</v>
      </c>
      <c r="G17" s="59"/>
      <c r="H17" s="4">
        <v>23376</v>
      </c>
    </row>
    <row r="18" spans="2:9" ht="12.75">
      <c r="B18" s="103"/>
      <c r="C18" s="1" t="s">
        <v>796</v>
      </c>
      <c r="G18" s="59">
        <f>SUM(F10:F17)</f>
        <v>2692922</v>
      </c>
      <c r="I18" s="59">
        <f>SUM(H10:H17)</f>
        <v>3713918</v>
      </c>
    </row>
    <row r="19" spans="2:9" ht="12.75">
      <c r="B19" s="103" t="s">
        <v>1511</v>
      </c>
      <c r="C19" t="s">
        <v>1449</v>
      </c>
      <c r="F19" s="4">
        <v>127832</v>
      </c>
      <c r="G19" s="59"/>
      <c r="H19" s="4">
        <v>415725</v>
      </c>
      <c r="I19" s="59"/>
    </row>
    <row r="20" spans="2:9" ht="12.75">
      <c r="B20" s="103" t="s">
        <v>1512</v>
      </c>
      <c r="C20" t="s">
        <v>306</v>
      </c>
      <c r="F20" s="4">
        <v>241936</v>
      </c>
      <c r="G20" s="59"/>
      <c r="H20" s="4">
        <v>206933</v>
      </c>
      <c r="I20" s="59"/>
    </row>
    <row r="21" spans="1:9" ht="12.75">
      <c r="A21" s="73"/>
      <c r="B21" s="78"/>
      <c r="C21" s="143" t="s">
        <v>1447</v>
      </c>
      <c r="D21" s="68"/>
      <c r="E21" s="68"/>
      <c r="F21" s="69"/>
      <c r="G21" s="70">
        <f>SUM(F10:F20)</f>
        <v>3062690</v>
      </c>
      <c r="H21" s="69"/>
      <c r="I21" s="70">
        <f>SUM(H10:H20)</f>
        <v>4336576</v>
      </c>
    </row>
    <row r="22" spans="1:9" ht="12.75">
      <c r="A22" s="66">
        <v>2</v>
      </c>
      <c r="B22" s="10" t="s">
        <v>1199</v>
      </c>
      <c r="C22" t="s">
        <v>1198</v>
      </c>
      <c r="F22" s="4">
        <v>2102951</v>
      </c>
      <c r="G22" s="59"/>
      <c r="H22" s="4">
        <v>1390786</v>
      </c>
      <c r="I22" s="59"/>
    </row>
    <row r="23" spans="1:10" ht="12.75">
      <c r="A23" s="130"/>
      <c r="B23" s="93" t="s">
        <v>1203</v>
      </c>
      <c r="C23" s="94" t="s">
        <v>307</v>
      </c>
      <c r="D23" s="94"/>
      <c r="E23" s="94"/>
      <c r="F23" s="95">
        <v>130913</v>
      </c>
      <c r="G23" s="96"/>
      <c r="H23" s="95">
        <v>108969</v>
      </c>
      <c r="I23" s="59"/>
      <c r="J23" s="53"/>
    </row>
    <row r="24" spans="1:10" ht="12.75">
      <c r="A24" s="130"/>
      <c r="B24" s="93" t="s">
        <v>1393</v>
      </c>
      <c r="C24" s="94"/>
      <c r="D24" s="94" t="s">
        <v>1200</v>
      </c>
      <c r="E24" s="94"/>
      <c r="F24" s="95">
        <v>3493854</v>
      </c>
      <c r="G24" s="96"/>
      <c r="H24" s="95">
        <v>2853677</v>
      </c>
      <c r="I24" s="59"/>
      <c r="J24" s="53"/>
    </row>
    <row r="25" spans="2:9" ht="12.75">
      <c r="B25" s="10">
        <v>2</v>
      </c>
      <c r="C25" t="s">
        <v>1201</v>
      </c>
      <c r="F25" s="4">
        <v>168149</v>
      </c>
      <c r="G25" s="59"/>
      <c r="H25" s="4">
        <v>139928</v>
      </c>
      <c r="I25" s="59"/>
    </row>
    <row r="26" spans="1:9" ht="12.75">
      <c r="A26" s="66">
        <v>3</v>
      </c>
      <c r="B26" s="10" t="s">
        <v>1455</v>
      </c>
      <c r="C26" t="s">
        <v>1202</v>
      </c>
      <c r="F26" s="4">
        <v>1997518</v>
      </c>
      <c r="G26" s="59"/>
      <c r="H26" s="4">
        <v>1280004</v>
      </c>
      <c r="I26" s="59"/>
    </row>
    <row r="27" spans="2:9" ht="12.75">
      <c r="B27" s="10" t="s">
        <v>1456</v>
      </c>
      <c r="C27" t="s">
        <v>1429</v>
      </c>
      <c r="F27" s="4">
        <v>24264</v>
      </c>
      <c r="G27" s="59"/>
      <c r="H27" s="4">
        <v>11913</v>
      </c>
      <c r="I27" s="59"/>
    </row>
    <row r="28" spans="1:9" ht="12.75">
      <c r="A28" s="130"/>
      <c r="B28" s="93" t="s">
        <v>898</v>
      </c>
      <c r="C28" s="94" t="s">
        <v>309</v>
      </c>
      <c r="D28" s="94"/>
      <c r="E28" s="94"/>
      <c r="F28" s="95">
        <v>38965</v>
      </c>
      <c r="G28" s="96"/>
      <c r="H28" s="95">
        <v>13811</v>
      </c>
      <c r="I28" s="59"/>
    </row>
    <row r="29" spans="1:9" ht="12.75">
      <c r="A29" s="181"/>
      <c r="B29" s="182" t="s">
        <v>1163</v>
      </c>
      <c r="C29" s="183"/>
      <c r="D29" s="183" t="s">
        <v>124</v>
      </c>
      <c r="E29" s="183"/>
      <c r="F29" s="97"/>
      <c r="G29" s="184"/>
      <c r="H29" s="97"/>
      <c r="I29" s="59"/>
    </row>
    <row r="30" spans="1:10" ht="12.75">
      <c r="A30" s="130"/>
      <c r="B30" s="93" t="s">
        <v>1378</v>
      </c>
      <c r="C30" s="94" t="s">
        <v>308</v>
      </c>
      <c r="D30" s="94"/>
      <c r="E30" s="94"/>
      <c r="F30" s="95">
        <v>73020</v>
      </c>
      <c r="G30" s="96"/>
      <c r="H30" s="95">
        <v>47649</v>
      </c>
      <c r="I30" s="59"/>
      <c r="J30" s="53"/>
    </row>
    <row r="31" spans="1:9" ht="12.75">
      <c r="A31" s="130">
        <v>4</v>
      </c>
      <c r="B31" s="93" t="s">
        <v>1455</v>
      </c>
      <c r="C31" s="94" t="s">
        <v>1516</v>
      </c>
      <c r="D31" s="94"/>
      <c r="E31" s="94"/>
      <c r="F31" s="95">
        <v>1535</v>
      </c>
      <c r="G31" s="96"/>
      <c r="H31" s="95">
        <v>665</v>
      </c>
      <c r="I31" s="59"/>
    </row>
    <row r="32" spans="1:9" ht="12.75">
      <c r="A32" s="130"/>
      <c r="B32" s="93" t="s">
        <v>1456</v>
      </c>
      <c r="C32" s="94" t="s">
        <v>1517</v>
      </c>
      <c r="D32" s="94"/>
      <c r="E32" s="94"/>
      <c r="F32" s="95">
        <v>16839</v>
      </c>
      <c r="G32" s="96"/>
      <c r="H32" s="95">
        <v>11052</v>
      </c>
      <c r="I32" s="59"/>
    </row>
    <row r="33" spans="1:9" ht="12.75">
      <c r="A33" s="130"/>
      <c r="B33" s="93" t="s">
        <v>1461</v>
      </c>
      <c r="C33" s="94" t="s">
        <v>1518</v>
      </c>
      <c r="D33" s="94"/>
      <c r="E33" s="94"/>
      <c r="F33" s="95">
        <v>26311</v>
      </c>
      <c r="G33" s="96"/>
      <c r="H33" s="95">
        <v>4793</v>
      </c>
      <c r="I33" s="59"/>
    </row>
    <row r="34" spans="1:9" ht="12.75">
      <c r="A34" s="130"/>
      <c r="B34" s="93" t="s">
        <v>1469</v>
      </c>
      <c r="C34" s="94" t="s">
        <v>1261</v>
      </c>
      <c r="D34" s="94"/>
      <c r="E34" s="94"/>
      <c r="F34" s="95">
        <v>77009</v>
      </c>
      <c r="G34" s="96"/>
      <c r="H34" s="95">
        <v>19679</v>
      </c>
      <c r="I34" s="59"/>
    </row>
    <row r="35" spans="1:10" ht="12.75">
      <c r="A35" s="130"/>
      <c r="B35" s="93" t="s">
        <v>325</v>
      </c>
      <c r="C35" s="94" t="s">
        <v>328</v>
      </c>
      <c r="D35" s="94"/>
      <c r="E35" s="94"/>
      <c r="F35" s="95">
        <v>294640</v>
      </c>
      <c r="G35" s="96"/>
      <c r="H35" s="95">
        <v>65375</v>
      </c>
      <c r="I35" s="59"/>
      <c r="J35" s="53"/>
    </row>
    <row r="36" spans="1:9" ht="12.75">
      <c r="A36" s="130"/>
      <c r="B36" s="93" t="s">
        <v>326</v>
      </c>
      <c r="C36" s="94" t="s">
        <v>329</v>
      </c>
      <c r="D36" s="94"/>
      <c r="E36" s="94"/>
      <c r="F36" s="95">
        <v>3104</v>
      </c>
      <c r="G36" s="96"/>
      <c r="H36" s="95">
        <v>375</v>
      </c>
      <c r="I36" s="59"/>
    </row>
    <row r="37" spans="1:9" ht="12.75">
      <c r="A37" s="130"/>
      <c r="B37" s="93" t="s">
        <v>327</v>
      </c>
      <c r="C37" s="94" t="s">
        <v>330</v>
      </c>
      <c r="D37" s="94"/>
      <c r="E37" s="94"/>
      <c r="F37" s="95">
        <v>25156</v>
      </c>
      <c r="G37" s="96"/>
      <c r="H37" s="95">
        <v>3269</v>
      </c>
      <c r="I37" s="59"/>
    </row>
    <row r="38" spans="1:9" ht="12.75">
      <c r="A38" s="130">
        <v>5</v>
      </c>
      <c r="B38" s="93" t="s">
        <v>1199</v>
      </c>
      <c r="C38" s="94" t="s">
        <v>1262</v>
      </c>
      <c r="D38" s="94"/>
      <c r="E38" s="94"/>
      <c r="F38" s="95">
        <v>3222</v>
      </c>
      <c r="G38" s="96"/>
      <c r="H38" s="95">
        <v>30449</v>
      </c>
      <c r="I38" s="59"/>
    </row>
    <row r="39" spans="1:9" ht="12.75">
      <c r="A39" s="130"/>
      <c r="B39" s="93" t="s">
        <v>1203</v>
      </c>
      <c r="C39" s="94" t="s">
        <v>310</v>
      </c>
      <c r="D39" s="94"/>
      <c r="E39" s="94"/>
      <c r="F39" s="95">
        <v>868388</v>
      </c>
      <c r="G39" s="96"/>
      <c r="H39" s="95">
        <v>1218757</v>
      </c>
      <c r="I39" s="59"/>
    </row>
    <row r="40" spans="1:9" ht="12.75">
      <c r="A40" s="130"/>
      <c r="B40" s="93">
        <v>2</v>
      </c>
      <c r="C40" s="94" t="s">
        <v>311</v>
      </c>
      <c r="D40" s="94"/>
      <c r="E40" s="94"/>
      <c r="F40" s="95">
        <v>14836</v>
      </c>
      <c r="G40" s="96"/>
      <c r="H40" s="95">
        <v>12977</v>
      </c>
      <c r="I40" s="59"/>
    </row>
    <row r="41" spans="1:10" ht="12.75">
      <c r="A41" s="130"/>
      <c r="B41" s="93" t="s">
        <v>1264</v>
      </c>
      <c r="C41" s="94" t="s">
        <v>313</v>
      </c>
      <c r="D41" s="94"/>
      <c r="E41" s="94"/>
      <c r="F41" s="95">
        <v>100</v>
      </c>
      <c r="G41" s="96"/>
      <c r="H41" s="95">
        <v>617</v>
      </c>
      <c r="I41" s="59"/>
      <c r="J41" s="53"/>
    </row>
    <row r="42" spans="1:10" ht="12.75">
      <c r="A42" s="130"/>
      <c r="B42" s="93" t="s">
        <v>1308</v>
      </c>
      <c r="C42" s="94" t="s">
        <v>312</v>
      </c>
      <c r="D42" s="94"/>
      <c r="E42" s="94"/>
      <c r="F42" s="95">
        <v>30149</v>
      </c>
      <c r="G42" s="96"/>
      <c r="H42" s="95">
        <v>7975</v>
      </c>
      <c r="I42" s="59"/>
      <c r="J42" s="53"/>
    </row>
    <row r="43" spans="1:9" ht="12.75">
      <c r="A43" s="130"/>
      <c r="B43" s="93" t="s">
        <v>1309</v>
      </c>
      <c r="C43" s="94" t="s">
        <v>314</v>
      </c>
      <c r="D43" s="94"/>
      <c r="E43" s="94"/>
      <c r="F43" s="95">
        <v>147606</v>
      </c>
      <c r="G43" s="96"/>
      <c r="H43" s="95">
        <v>61874</v>
      </c>
      <c r="I43" s="59"/>
    </row>
    <row r="44" spans="1:9" ht="12.75">
      <c r="A44" s="130"/>
      <c r="B44" s="93"/>
      <c r="C44" s="98" t="s">
        <v>1540</v>
      </c>
      <c r="D44" s="94"/>
      <c r="E44" s="94"/>
      <c r="F44" s="95"/>
      <c r="G44" s="96">
        <f>SUM(F38:F43)</f>
        <v>1064301</v>
      </c>
      <c r="H44" s="95"/>
      <c r="I44" s="59">
        <f>SUM(H38:H43)</f>
        <v>1332649</v>
      </c>
    </row>
    <row r="45" spans="1:9" ht="12.75">
      <c r="A45" s="130">
        <v>6</v>
      </c>
      <c r="B45" s="93" t="s">
        <v>1199</v>
      </c>
      <c r="C45" s="94" t="s">
        <v>331</v>
      </c>
      <c r="D45" s="94"/>
      <c r="E45" s="94"/>
      <c r="F45" s="95">
        <v>739717</v>
      </c>
      <c r="G45" s="96"/>
      <c r="H45" s="95">
        <v>300894</v>
      </c>
      <c r="I45" s="59"/>
    </row>
    <row r="46" spans="1:9" ht="12.75">
      <c r="A46" s="130"/>
      <c r="B46" s="93" t="s">
        <v>1696</v>
      </c>
      <c r="C46" s="94" t="s">
        <v>315</v>
      </c>
      <c r="D46" s="94"/>
      <c r="E46" s="94"/>
      <c r="F46" s="95">
        <v>42633</v>
      </c>
      <c r="G46" s="96"/>
      <c r="H46" s="95">
        <v>23030</v>
      </c>
      <c r="I46" s="59"/>
    </row>
    <row r="47" spans="1:9" ht="12.75">
      <c r="A47" s="130"/>
      <c r="B47" s="93" t="s">
        <v>1697</v>
      </c>
      <c r="C47" s="94" t="s">
        <v>1392</v>
      </c>
      <c r="D47" s="94"/>
      <c r="E47" s="94"/>
      <c r="F47" s="95">
        <v>8355</v>
      </c>
      <c r="G47" s="96"/>
      <c r="H47" s="95">
        <v>2751</v>
      </c>
      <c r="I47" s="59"/>
    </row>
    <row r="48" spans="1:9" ht="12.75">
      <c r="A48" s="130"/>
      <c r="B48" s="93" t="s">
        <v>142</v>
      </c>
      <c r="C48" s="94" t="s">
        <v>1396</v>
      </c>
      <c r="D48" s="94"/>
      <c r="E48" s="94"/>
      <c r="F48" s="95">
        <v>2470592</v>
      </c>
      <c r="G48" s="96"/>
      <c r="H48" s="95">
        <v>1891142</v>
      </c>
      <c r="I48" s="59"/>
    </row>
    <row r="49" spans="1:9" ht="12.75">
      <c r="A49" s="130"/>
      <c r="B49" s="93" t="s">
        <v>143</v>
      </c>
      <c r="C49" s="99" t="s">
        <v>1397</v>
      </c>
      <c r="D49" s="94"/>
      <c r="E49" s="94"/>
      <c r="F49" s="95">
        <v>1739573</v>
      </c>
      <c r="G49" s="96"/>
      <c r="H49" s="95">
        <v>1435575</v>
      </c>
      <c r="I49" s="59"/>
    </row>
    <row r="50" spans="1:9" ht="12.75">
      <c r="A50" s="130"/>
      <c r="B50" s="93">
        <v>3</v>
      </c>
      <c r="C50" s="99" t="s">
        <v>1398</v>
      </c>
      <c r="D50" s="94"/>
      <c r="E50" s="94"/>
      <c r="F50" s="95">
        <v>13701</v>
      </c>
      <c r="G50" s="96"/>
      <c r="H50" s="95">
        <v>3091</v>
      </c>
      <c r="I50" s="59"/>
    </row>
    <row r="51" spans="1:9" ht="12.75">
      <c r="A51" s="130"/>
      <c r="B51" s="93">
        <v>4</v>
      </c>
      <c r="C51" s="99" t="s">
        <v>1399</v>
      </c>
      <c r="D51" s="94"/>
      <c r="E51" s="94"/>
      <c r="F51" s="95">
        <v>228318</v>
      </c>
      <c r="G51" s="96"/>
      <c r="H51" s="95">
        <v>58974</v>
      </c>
      <c r="I51" s="59"/>
    </row>
    <row r="52" spans="1:9" ht="12.75">
      <c r="A52" s="130">
        <v>7</v>
      </c>
      <c r="B52" s="93" t="s">
        <v>1455</v>
      </c>
      <c r="C52" s="94" t="s">
        <v>797</v>
      </c>
      <c r="D52" s="94"/>
      <c r="E52" s="94"/>
      <c r="F52" s="95">
        <v>483671</v>
      </c>
      <c r="G52" s="96"/>
      <c r="H52" s="95">
        <v>118778</v>
      </c>
      <c r="I52" s="59"/>
    </row>
    <row r="53" spans="1:9" ht="12.75">
      <c r="A53" s="130"/>
      <c r="B53" s="93" t="s">
        <v>199</v>
      </c>
      <c r="C53" s="94" t="s">
        <v>798</v>
      </c>
      <c r="D53" s="94"/>
      <c r="E53" s="94"/>
      <c r="F53" s="95">
        <v>410090</v>
      </c>
      <c r="G53" s="96"/>
      <c r="H53" s="95">
        <v>92517</v>
      </c>
      <c r="I53" s="59"/>
    </row>
    <row r="54" spans="1:9" ht="12.75">
      <c r="A54" s="130"/>
      <c r="B54" s="93" t="s">
        <v>200</v>
      </c>
      <c r="C54" s="94" t="s">
        <v>799</v>
      </c>
      <c r="D54" s="94"/>
      <c r="E54" s="94"/>
      <c r="F54" s="95">
        <v>460639</v>
      </c>
      <c r="G54" s="96"/>
      <c r="H54" s="95">
        <v>122479</v>
      </c>
      <c r="I54" s="59"/>
    </row>
    <row r="55" spans="1:9" ht="12.75">
      <c r="A55" s="130"/>
      <c r="B55" s="93" t="s">
        <v>1461</v>
      </c>
      <c r="C55" s="94" t="s">
        <v>1458</v>
      </c>
      <c r="D55" s="94"/>
      <c r="E55" s="94"/>
      <c r="F55" s="95">
        <v>4841766</v>
      </c>
      <c r="G55" s="96"/>
      <c r="H55" s="95">
        <v>1875034</v>
      </c>
      <c r="I55" s="59"/>
    </row>
    <row r="56" spans="1:10" ht="12.75">
      <c r="A56" s="130"/>
      <c r="B56" s="93" t="s">
        <v>1469</v>
      </c>
      <c r="C56" s="94" t="s">
        <v>800</v>
      </c>
      <c r="D56" s="94"/>
      <c r="E56" s="94"/>
      <c r="F56" s="95">
        <v>882243</v>
      </c>
      <c r="G56" s="96"/>
      <c r="H56" s="95">
        <v>323462</v>
      </c>
      <c r="I56" s="59"/>
      <c r="J56" s="53"/>
    </row>
    <row r="57" spans="1:9" ht="12.75">
      <c r="A57" s="130"/>
      <c r="B57" s="93" t="s">
        <v>1470</v>
      </c>
      <c r="C57" s="94" t="s">
        <v>316</v>
      </c>
      <c r="D57" s="94"/>
      <c r="E57" s="94"/>
      <c r="F57" s="95">
        <v>55731</v>
      </c>
      <c r="G57" s="96"/>
      <c r="H57" s="95">
        <v>9587</v>
      </c>
      <c r="I57" s="59"/>
    </row>
    <row r="58" spans="1:9" ht="12.75">
      <c r="A58" s="130"/>
      <c r="B58" s="93" t="s">
        <v>1197</v>
      </c>
      <c r="C58" s="94" t="s">
        <v>332</v>
      </c>
      <c r="D58" s="94"/>
      <c r="E58" s="94"/>
      <c r="F58" s="95">
        <v>10979</v>
      </c>
      <c r="G58" s="96"/>
      <c r="H58" s="95">
        <v>4256</v>
      </c>
      <c r="I58" s="59"/>
    </row>
    <row r="59" spans="1:9" ht="12.75">
      <c r="A59" s="130"/>
      <c r="B59" s="93"/>
      <c r="C59" s="98" t="s">
        <v>138</v>
      </c>
      <c r="D59" s="94"/>
      <c r="E59" s="94"/>
      <c r="F59" s="95"/>
      <c r="G59" s="96">
        <f>SUM(F45:F58)</f>
        <v>12388008</v>
      </c>
      <c r="H59" s="95"/>
      <c r="I59" s="59">
        <f>SUM(H45:H58)</f>
        <v>6261570</v>
      </c>
    </row>
    <row r="60" spans="1:9" ht="12.75">
      <c r="A60" s="130">
        <v>9</v>
      </c>
      <c r="B60" s="93" t="s">
        <v>1455</v>
      </c>
      <c r="C60" s="94" t="s">
        <v>139</v>
      </c>
      <c r="D60" s="94"/>
      <c r="E60" s="94"/>
      <c r="F60" s="95">
        <v>333027</v>
      </c>
      <c r="G60" s="96"/>
      <c r="H60" s="95">
        <v>116359</v>
      </c>
      <c r="I60" s="59"/>
    </row>
    <row r="61" spans="1:9" ht="12.75">
      <c r="A61" s="130"/>
      <c r="B61" s="93" t="s">
        <v>1456</v>
      </c>
      <c r="C61" s="94" t="s">
        <v>140</v>
      </c>
      <c r="D61" s="94"/>
      <c r="E61" s="94"/>
      <c r="F61" s="95">
        <v>1976</v>
      </c>
      <c r="G61" s="96"/>
      <c r="H61" s="95">
        <v>207</v>
      </c>
      <c r="I61" s="59"/>
    </row>
    <row r="62" spans="1:9" ht="12.75">
      <c r="A62" s="130">
        <v>10</v>
      </c>
      <c r="B62" s="93" t="s">
        <v>1455</v>
      </c>
      <c r="C62" s="94" t="s">
        <v>141</v>
      </c>
      <c r="D62" s="94"/>
      <c r="E62" s="94"/>
      <c r="F62" s="95">
        <v>13217</v>
      </c>
      <c r="G62" s="96"/>
      <c r="H62" s="95">
        <v>3207</v>
      </c>
      <c r="I62" s="59"/>
    </row>
    <row r="63" spans="1:9" ht="12.75">
      <c r="A63" s="130"/>
      <c r="B63" s="93" t="s">
        <v>1456</v>
      </c>
      <c r="C63" s="94" t="s">
        <v>144</v>
      </c>
      <c r="D63" s="94"/>
      <c r="E63" s="94"/>
      <c r="F63" s="95">
        <v>171845</v>
      </c>
      <c r="G63" s="96"/>
      <c r="H63" s="95">
        <v>222186</v>
      </c>
      <c r="I63" s="59"/>
    </row>
    <row r="64" spans="1:9" ht="12.75">
      <c r="A64" s="130">
        <v>11</v>
      </c>
      <c r="B64" s="93" t="s">
        <v>1199</v>
      </c>
      <c r="C64" s="94" t="s">
        <v>317</v>
      </c>
      <c r="D64" s="94"/>
      <c r="E64" s="94"/>
      <c r="F64" s="95">
        <v>1726546</v>
      </c>
      <c r="G64" s="96"/>
      <c r="H64" s="95">
        <v>497143</v>
      </c>
      <c r="I64" s="59"/>
    </row>
    <row r="65" spans="1:9" ht="12.75">
      <c r="A65" s="130"/>
      <c r="B65" s="93" t="s">
        <v>1203</v>
      </c>
      <c r="C65" s="94" t="s">
        <v>318</v>
      </c>
      <c r="D65" s="94"/>
      <c r="E65" s="94"/>
      <c r="F65" s="95">
        <v>62053</v>
      </c>
      <c r="G65" s="96"/>
      <c r="H65" s="95">
        <v>27753</v>
      </c>
      <c r="I65" s="59"/>
    </row>
    <row r="66" spans="1:9" ht="12.75">
      <c r="A66" s="130"/>
      <c r="B66" s="93">
        <v>2</v>
      </c>
      <c r="C66" s="94" t="s">
        <v>319</v>
      </c>
      <c r="D66" s="94"/>
      <c r="E66" s="94"/>
      <c r="F66" s="95">
        <v>2125295</v>
      </c>
      <c r="G66" s="96"/>
      <c r="H66" s="95">
        <v>210567</v>
      </c>
      <c r="I66" s="59"/>
    </row>
    <row r="67" spans="3:9" ht="12.75">
      <c r="C67" s="1" t="s">
        <v>320</v>
      </c>
      <c r="G67" s="59">
        <f>SUM(F38:F66)</f>
        <v>17886268</v>
      </c>
      <c r="I67" s="59">
        <f>SUM(H38:H66)</f>
        <v>8671641</v>
      </c>
    </row>
    <row r="68" spans="3:9" ht="12.75">
      <c r="C68" t="s">
        <v>889</v>
      </c>
      <c r="G68" s="59"/>
      <c r="I68" s="59"/>
    </row>
    <row r="69" spans="1:9" ht="12.75">
      <c r="A69" s="66">
        <v>12</v>
      </c>
      <c r="B69" s="10">
        <v>1</v>
      </c>
      <c r="D69" t="s">
        <v>890</v>
      </c>
      <c r="F69" s="4">
        <v>514</v>
      </c>
      <c r="G69" s="59"/>
      <c r="H69" s="4">
        <v>46</v>
      </c>
      <c r="I69" s="59"/>
    </row>
    <row r="70" spans="2:9" ht="12.75">
      <c r="B70" s="10">
        <v>2</v>
      </c>
      <c r="D70" t="s">
        <v>891</v>
      </c>
      <c r="F70" s="4">
        <v>354</v>
      </c>
      <c r="G70" s="59"/>
      <c r="H70" s="4">
        <v>56</v>
      </c>
      <c r="I70" s="59"/>
    </row>
    <row r="71" spans="1:9" ht="12.75">
      <c r="A71" s="66">
        <v>13</v>
      </c>
      <c r="B71" s="10" t="s">
        <v>1455</v>
      </c>
      <c r="C71" t="s">
        <v>321</v>
      </c>
      <c r="F71" s="4">
        <v>90382</v>
      </c>
      <c r="G71" s="59"/>
      <c r="H71" s="4">
        <v>6650</v>
      </c>
      <c r="I71" s="59"/>
    </row>
    <row r="72" spans="2:9" ht="12.75">
      <c r="B72" s="10" t="s">
        <v>199</v>
      </c>
      <c r="C72" t="s">
        <v>322</v>
      </c>
      <c r="F72" s="4">
        <v>68374</v>
      </c>
      <c r="G72" s="59"/>
      <c r="H72" s="4">
        <v>4650</v>
      </c>
      <c r="I72" s="59"/>
    </row>
    <row r="73" spans="2:9" ht="12.75">
      <c r="B73" s="10" t="s">
        <v>200</v>
      </c>
      <c r="C73" t="s">
        <v>323</v>
      </c>
      <c r="F73" s="4">
        <v>35926</v>
      </c>
      <c r="G73" s="59"/>
      <c r="H73" s="4">
        <v>21568</v>
      </c>
      <c r="I73" s="59"/>
    </row>
    <row r="74" spans="1:9" ht="12.75">
      <c r="A74" s="66">
        <v>13</v>
      </c>
      <c r="B74" s="10" t="s">
        <v>1461</v>
      </c>
      <c r="C74" t="s">
        <v>324</v>
      </c>
      <c r="F74" s="4">
        <v>467822</v>
      </c>
      <c r="G74" s="59"/>
      <c r="H74" s="4">
        <v>27568</v>
      </c>
      <c r="I74" s="59"/>
    </row>
    <row r="75" spans="1:9" ht="12.75">
      <c r="A75" s="66">
        <v>14</v>
      </c>
      <c r="C75" s="8" t="s">
        <v>333</v>
      </c>
      <c r="F75" s="4">
        <v>43094</v>
      </c>
      <c r="G75" s="59"/>
      <c r="H75" s="4">
        <v>1479</v>
      </c>
      <c r="I75" s="59"/>
    </row>
    <row r="76" spans="1:9" ht="12.75">
      <c r="A76" s="66">
        <v>15</v>
      </c>
      <c r="B76" s="10">
        <v>1</v>
      </c>
      <c r="C76" s="8" t="s">
        <v>892</v>
      </c>
      <c r="F76" s="4">
        <v>398799</v>
      </c>
      <c r="G76" s="59"/>
      <c r="H76" s="4">
        <v>1648</v>
      </c>
      <c r="I76" s="59"/>
    </row>
    <row r="77" spans="2:9" ht="12.75">
      <c r="B77" s="10" t="s">
        <v>1596</v>
      </c>
      <c r="D77" t="s">
        <v>893</v>
      </c>
      <c r="F77" s="4">
        <v>369</v>
      </c>
      <c r="G77" s="59"/>
      <c r="H77" s="4">
        <v>0</v>
      </c>
      <c r="I77" s="59"/>
    </row>
    <row r="78" spans="2:9" ht="12.75">
      <c r="B78" s="10">
        <v>2</v>
      </c>
      <c r="C78" t="s">
        <v>894</v>
      </c>
      <c r="F78" s="4">
        <v>73246</v>
      </c>
      <c r="G78" s="59"/>
      <c r="H78" s="4">
        <v>2940</v>
      </c>
      <c r="I78" s="59"/>
    </row>
    <row r="79" spans="2:9" ht="12.75">
      <c r="B79" s="10" t="s">
        <v>1263</v>
      </c>
      <c r="D79" t="s">
        <v>893</v>
      </c>
      <c r="F79" s="4">
        <v>123</v>
      </c>
      <c r="G79" s="59"/>
      <c r="H79" s="4">
        <v>2</v>
      </c>
      <c r="I79" s="59"/>
    </row>
    <row r="80" spans="2:9" ht="12.75">
      <c r="B80" s="10">
        <v>3</v>
      </c>
      <c r="C80" t="s">
        <v>334</v>
      </c>
      <c r="F80" s="4">
        <v>2615808</v>
      </c>
      <c r="G80" s="59"/>
      <c r="H80" s="4">
        <v>233656</v>
      </c>
      <c r="I80" s="59"/>
    </row>
    <row r="81" spans="2:9" ht="12.75">
      <c r="B81" s="10" t="s">
        <v>335</v>
      </c>
      <c r="D81" t="s">
        <v>893</v>
      </c>
      <c r="F81" s="4">
        <v>14554</v>
      </c>
      <c r="G81" s="59"/>
      <c r="H81" s="4">
        <v>970</v>
      </c>
      <c r="I81" s="59"/>
    </row>
    <row r="82" spans="1:9" ht="12.75">
      <c r="A82" s="66">
        <v>16</v>
      </c>
      <c r="B82" s="10" t="s">
        <v>1455</v>
      </c>
      <c r="C82" t="s">
        <v>336</v>
      </c>
      <c r="F82" s="4">
        <v>42342</v>
      </c>
      <c r="G82" s="59"/>
      <c r="H82" s="4">
        <v>24852</v>
      </c>
      <c r="I82" s="59"/>
    </row>
    <row r="83" spans="2:9" ht="12.75">
      <c r="B83" s="10" t="s">
        <v>1456</v>
      </c>
      <c r="C83" t="s">
        <v>895</v>
      </c>
      <c r="F83" s="4">
        <v>13856</v>
      </c>
      <c r="G83" s="59"/>
      <c r="H83" s="4">
        <v>4283</v>
      </c>
      <c r="I83" s="59"/>
    </row>
    <row r="84" spans="2:9" ht="12.75">
      <c r="B84" s="10" t="s">
        <v>1204</v>
      </c>
      <c r="C84" t="s">
        <v>896</v>
      </c>
      <c r="F84" s="4">
        <v>211</v>
      </c>
      <c r="G84" s="59"/>
      <c r="H84" s="4">
        <v>16</v>
      </c>
      <c r="I84" s="59"/>
    </row>
    <row r="85" spans="3:9" ht="12.75">
      <c r="C85" s="1" t="s">
        <v>897</v>
      </c>
      <c r="G85" s="59">
        <f>SUM(F76:F84)</f>
        <v>3159308</v>
      </c>
      <c r="I85" s="59">
        <f>SUM(H76:H84)</f>
        <v>268367</v>
      </c>
    </row>
    <row r="86" spans="1:9" ht="12.75">
      <c r="A86" s="66">
        <v>17</v>
      </c>
      <c r="C86" t="s">
        <v>337</v>
      </c>
      <c r="F86" s="4">
        <v>1915</v>
      </c>
      <c r="G86" s="59"/>
      <c r="H86" s="4">
        <v>274</v>
      </c>
      <c r="I86" s="59"/>
    </row>
    <row r="87" spans="1:9" ht="12.75">
      <c r="A87" s="66">
        <v>18</v>
      </c>
      <c r="B87" s="10">
        <v>1</v>
      </c>
      <c r="C87" t="s">
        <v>899</v>
      </c>
      <c r="F87" s="4">
        <v>4934053</v>
      </c>
      <c r="G87" s="59"/>
      <c r="H87" s="4">
        <v>584291</v>
      </c>
      <c r="I87" s="59"/>
    </row>
    <row r="88" spans="2:9" ht="12.75">
      <c r="B88" s="10">
        <v>2</v>
      </c>
      <c r="D88" t="s">
        <v>1583</v>
      </c>
      <c r="F88" s="4">
        <v>135979</v>
      </c>
      <c r="G88" s="59"/>
      <c r="H88" s="4">
        <v>6094</v>
      </c>
      <c r="I88" s="59"/>
    </row>
    <row r="89" spans="1:9" ht="12.75">
      <c r="A89" s="66">
        <v>19</v>
      </c>
      <c r="B89" s="10">
        <v>1</v>
      </c>
      <c r="C89" t="s">
        <v>900</v>
      </c>
      <c r="E89" s="6"/>
      <c r="F89" s="4">
        <v>1197287</v>
      </c>
      <c r="G89" s="59"/>
      <c r="H89" s="4">
        <v>116241</v>
      </c>
      <c r="I89" s="59"/>
    </row>
    <row r="90" spans="2:9" ht="12.75">
      <c r="B90" s="10">
        <v>2</v>
      </c>
      <c r="D90" t="s">
        <v>901</v>
      </c>
      <c r="F90" s="4">
        <v>321</v>
      </c>
      <c r="G90" s="59"/>
      <c r="H90" s="4">
        <v>31</v>
      </c>
      <c r="I90" s="59"/>
    </row>
    <row r="91" spans="1:9" ht="12.75">
      <c r="A91" s="66">
        <v>20</v>
      </c>
      <c r="B91" s="10" t="s">
        <v>1455</v>
      </c>
      <c r="C91" t="s">
        <v>902</v>
      </c>
      <c r="F91" s="4">
        <v>32086561</v>
      </c>
      <c r="G91" s="59"/>
      <c r="H91" s="4">
        <v>1766191</v>
      </c>
      <c r="I91" s="59"/>
    </row>
    <row r="92" spans="2:9" ht="12.75">
      <c r="B92" s="10" t="s">
        <v>1456</v>
      </c>
      <c r="D92" t="s">
        <v>903</v>
      </c>
      <c r="F92" s="4">
        <v>4945319</v>
      </c>
      <c r="G92" s="59"/>
      <c r="H92" s="4">
        <v>254133</v>
      </c>
      <c r="I92" s="59"/>
    </row>
    <row r="93" spans="1:12" s="13" customFormat="1" ht="12.75">
      <c r="A93" s="73"/>
      <c r="B93" s="78" t="s">
        <v>1461</v>
      </c>
      <c r="C93" s="68"/>
      <c r="D93" s="68"/>
      <c r="E93" s="68" t="s">
        <v>343</v>
      </c>
      <c r="F93" s="69"/>
      <c r="G93" s="70"/>
      <c r="H93" s="69"/>
      <c r="I93" s="60"/>
      <c r="J93" s="104"/>
      <c r="L93" s="122"/>
    </row>
    <row r="94" spans="1:12" s="13" customFormat="1" ht="12.75">
      <c r="A94" s="73"/>
      <c r="B94" s="78" t="s">
        <v>1469</v>
      </c>
      <c r="C94" s="68"/>
      <c r="D94" s="68"/>
      <c r="E94" s="68" t="s">
        <v>344</v>
      </c>
      <c r="F94" s="69"/>
      <c r="G94" s="70"/>
      <c r="H94" s="69"/>
      <c r="I94" s="60"/>
      <c r="J94" s="104"/>
      <c r="L94" s="122"/>
    </row>
    <row r="95" spans="2:9" ht="12.75">
      <c r="B95" s="10" t="s">
        <v>1461</v>
      </c>
      <c r="D95" t="s">
        <v>904</v>
      </c>
      <c r="F95" s="4">
        <v>10832333</v>
      </c>
      <c r="G95" s="59"/>
      <c r="H95" s="4">
        <v>1625668</v>
      </c>
      <c r="I95" s="59"/>
    </row>
    <row r="96" spans="2:9" ht="12.75">
      <c r="B96" s="10" t="s">
        <v>1469</v>
      </c>
      <c r="D96" t="s">
        <v>905</v>
      </c>
      <c r="F96" s="4">
        <v>440843</v>
      </c>
      <c r="G96" s="59"/>
      <c r="H96" s="4">
        <v>27780</v>
      </c>
      <c r="I96" s="59"/>
    </row>
    <row r="97" spans="3:9" ht="12.75">
      <c r="C97" s="1" t="s">
        <v>906</v>
      </c>
      <c r="G97" s="59">
        <f>SUM(F91:F96)</f>
        <v>48305056</v>
      </c>
      <c r="I97" s="59">
        <f>SUM(H91:H96)</f>
        <v>3673772</v>
      </c>
    </row>
    <row r="98" spans="1:9" ht="12.75">
      <c r="A98" s="66">
        <v>21</v>
      </c>
      <c r="B98" s="10">
        <v>1</v>
      </c>
      <c r="C98" t="s">
        <v>338</v>
      </c>
      <c r="F98" s="4">
        <v>1818996</v>
      </c>
      <c r="G98" s="59"/>
      <c r="H98" s="4">
        <v>62095</v>
      </c>
      <c r="I98" s="61"/>
    </row>
    <row r="99" spans="2:9" ht="12.75">
      <c r="B99" s="10">
        <v>2</v>
      </c>
      <c r="D99" t="s">
        <v>339</v>
      </c>
      <c r="F99" s="4">
        <v>32909</v>
      </c>
      <c r="G99" s="59"/>
      <c r="H99" s="4">
        <v>2144</v>
      </c>
      <c r="I99" s="59"/>
    </row>
    <row r="100" spans="2:9" ht="12.75">
      <c r="B100" s="10">
        <v>3</v>
      </c>
      <c r="D100" t="s">
        <v>1584</v>
      </c>
      <c r="F100" s="4">
        <v>512850</v>
      </c>
      <c r="G100" s="59"/>
      <c r="H100" s="4">
        <v>1007</v>
      </c>
      <c r="I100" s="59"/>
    </row>
    <row r="101" spans="3:9" ht="12.75">
      <c r="C101" s="1" t="s">
        <v>907</v>
      </c>
      <c r="G101" s="59">
        <f>SUM(F98:F100)</f>
        <v>2364755</v>
      </c>
      <c r="I101" s="59">
        <f>SUM(H98:H100)</f>
        <v>65246</v>
      </c>
    </row>
    <row r="102" spans="1:9" ht="12.75">
      <c r="A102" s="66">
        <v>22</v>
      </c>
      <c r="B102" s="10">
        <v>1</v>
      </c>
      <c r="C102" t="s">
        <v>340</v>
      </c>
      <c r="F102" s="4">
        <v>85399</v>
      </c>
      <c r="G102" s="59"/>
      <c r="H102" s="4">
        <v>22335</v>
      </c>
      <c r="I102" s="59"/>
    </row>
    <row r="103" spans="2:9" ht="12.75">
      <c r="B103" s="10">
        <v>2</v>
      </c>
      <c r="C103" t="s">
        <v>908</v>
      </c>
      <c r="F103" s="4">
        <v>43314</v>
      </c>
      <c r="G103" s="59"/>
      <c r="H103" s="4">
        <v>8560</v>
      </c>
      <c r="I103" s="59"/>
    </row>
    <row r="104" spans="1:9" ht="12.75">
      <c r="A104" s="66">
        <v>23</v>
      </c>
      <c r="B104" s="10" t="s">
        <v>1484</v>
      </c>
      <c r="C104" t="s">
        <v>909</v>
      </c>
      <c r="F104" s="4">
        <v>47967</v>
      </c>
      <c r="G104" s="59"/>
      <c r="H104" s="4">
        <v>8759</v>
      </c>
      <c r="I104" s="59"/>
    </row>
    <row r="105" spans="2:9" ht="12.75">
      <c r="B105" s="10" t="s">
        <v>1485</v>
      </c>
      <c r="C105" t="s">
        <v>910</v>
      </c>
      <c r="F105" s="4">
        <v>11778</v>
      </c>
      <c r="G105" s="59"/>
      <c r="H105" s="4">
        <v>2752</v>
      </c>
      <c r="I105" s="59"/>
    </row>
    <row r="106" spans="2:9" ht="12.75">
      <c r="B106" s="10" t="s">
        <v>1456</v>
      </c>
      <c r="C106" t="s">
        <v>911</v>
      </c>
      <c r="F106" s="4">
        <v>55192</v>
      </c>
      <c r="G106" s="59"/>
      <c r="H106" s="4">
        <v>9341</v>
      </c>
      <c r="I106" s="59"/>
    </row>
    <row r="107" spans="1:9" ht="12.75">
      <c r="A107" s="66">
        <v>24</v>
      </c>
      <c r="B107" s="10">
        <v>1</v>
      </c>
      <c r="C107" t="s">
        <v>821</v>
      </c>
      <c r="F107" s="4">
        <v>354562</v>
      </c>
      <c r="G107" s="59"/>
      <c r="H107" s="4">
        <v>21111</v>
      </c>
      <c r="I107" s="59"/>
    </row>
    <row r="108" spans="2:10" ht="12.75">
      <c r="B108" s="10" t="s">
        <v>142</v>
      </c>
      <c r="C108" t="s">
        <v>341</v>
      </c>
      <c r="F108" s="4">
        <v>8541</v>
      </c>
      <c r="G108" s="59"/>
      <c r="H108" s="4">
        <v>1300</v>
      </c>
      <c r="I108" s="59"/>
      <c r="J108" s="53"/>
    </row>
    <row r="109" spans="2:9" ht="12.75">
      <c r="B109" s="10" t="s">
        <v>143</v>
      </c>
      <c r="C109" t="s">
        <v>342</v>
      </c>
      <c r="F109" s="4">
        <v>344599</v>
      </c>
      <c r="G109" s="59"/>
      <c r="H109" s="4">
        <v>15395</v>
      </c>
      <c r="I109" s="59"/>
    </row>
    <row r="110" spans="2:9" ht="12.75">
      <c r="B110" s="10">
        <v>3</v>
      </c>
      <c r="C110" t="s">
        <v>345</v>
      </c>
      <c r="F110" s="4">
        <v>101985</v>
      </c>
      <c r="G110" s="59"/>
      <c r="H110" s="4">
        <v>5258</v>
      </c>
      <c r="I110" s="59"/>
    </row>
    <row r="111" spans="1:9" ht="12.75">
      <c r="A111" s="66">
        <v>25</v>
      </c>
      <c r="B111" s="10">
        <v>1</v>
      </c>
      <c r="C111" t="s">
        <v>917</v>
      </c>
      <c r="F111" s="4">
        <v>4951</v>
      </c>
      <c r="G111" s="59"/>
      <c r="H111" s="4">
        <v>598</v>
      </c>
      <c r="I111" s="59"/>
    </row>
    <row r="112" spans="2:9" ht="12.75">
      <c r="B112" s="10">
        <v>2</v>
      </c>
      <c r="D112" t="s">
        <v>918</v>
      </c>
      <c r="F112" s="4">
        <v>21093</v>
      </c>
      <c r="G112" s="59"/>
      <c r="H112" s="4">
        <v>2326</v>
      </c>
      <c r="I112" s="59"/>
    </row>
    <row r="113" spans="1:9" ht="12.75">
      <c r="A113" s="66">
        <v>26</v>
      </c>
      <c r="B113" s="10">
        <v>1</v>
      </c>
      <c r="C113" t="s">
        <v>1224</v>
      </c>
      <c r="F113" s="4">
        <v>418632</v>
      </c>
      <c r="G113" s="59"/>
      <c r="H113" s="4">
        <v>22349</v>
      </c>
      <c r="I113" s="59"/>
    </row>
    <row r="114" spans="2:9" ht="12.75">
      <c r="B114" s="10">
        <v>2</v>
      </c>
      <c r="C114" t="s">
        <v>919</v>
      </c>
      <c r="F114" s="4">
        <v>166</v>
      </c>
      <c r="G114" s="59"/>
      <c r="H114" s="4">
        <v>1</v>
      </c>
      <c r="I114" s="59"/>
    </row>
    <row r="115" spans="1:10" ht="12.75">
      <c r="A115" s="66">
        <v>27</v>
      </c>
      <c r="B115" s="10" t="s">
        <v>1199</v>
      </c>
      <c r="C115" s="8" t="s">
        <v>346</v>
      </c>
      <c r="E115" s="186" t="s">
        <v>351</v>
      </c>
      <c r="F115" s="4">
        <v>113694</v>
      </c>
      <c r="G115" s="59"/>
      <c r="H115" s="4">
        <v>4845</v>
      </c>
      <c r="I115" s="59"/>
      <c r="J115" s="53"/>
    </row>
    <row r="116" spans="2:9" ht="12.75">
      <c r="B116" s="10" t="s">
        <v>1203</v>
      </c>
      <c r="C116" s="8" t="s">
        <v>347</v>
      </c>
      <c r="E116" s="186"/>
      <c r="F116" s="4">
        <v>1338357</v>
      </c>
      <c r="G116" s="59"/>
      <c r="H116" s="4">
        <v>48070</v>
      </c>
      <c r="I116" s="59"/>
    </row>
    <row r="117" spans="2:9" ht="12.75">
      <c r="B117" s="10" t="s">
        <v>1393</v>
      </c>
      <c r="C117" t="s">
        <v>348</v>
      </c>
      <c r="E117" s="186"/>
      <c r="F117" s="4">
        <v>52866</v>
      </c>
      <c r="G117" s="59"/>
      <c r="H117" s="4">
        <v>1809</v>
      </c>
      <c r="I117" s="59"/>
    </row>
    <row r="118" spans="2:9" ht="12.75">
      <c r="B118" s="10" t="s">
        <v>1394</v>
      </c>
      <c r="C118" t="s">
        <v>349</v>
      </c>
      <c r="E118" s="186"/>
      <c r="F118" s="4">
        <v>120</v>
      </c>
      <c r="G118" s="59"/>
      <c r="H118" s="4">
        <v>7</v>
      </c>
      <c r="I118" s="59"/>
    </row>
    <row r="119" spans="2:12" ht="12.75">
      <c r="B119" s="10" t="s">
        <v>142</v>
      </c>
      <c r="C119" s="8" t="s">
        <v>346</v>
      </c>
      <c r="E119" s="186" t="s">
        <v>1431</v>
      </c>
      <c r="F119" s="4">
        <v>24546</v>
      </c>
      <c r="G119" s="59"/>
      <c r="H119" s="110">
        <f>J119*3/40</f>
        <v>839.325</v>
      </c>
      <c r="J119" s="39">
        <v>11191</v>
      </c>
      <c r="K119" s="40" t="s">
        <v>1234</v>
      </c>
      <c r="L119" s="109" t="s">
        <v>1165</v>
      </c>
    </row>
    <row r="120" spans="2:12" ht="12.75">
      <c r="B120" s="10" t="s">
        <v>143</v>
      </c>
      <c r="C120" s="8" t="s">
        <v>347</v>
      </c>
      <c r="E120" s="186"/>
      <c r="F120" s="4">
        <v>247942</v>
      </c>
      <c r="G120" s="59"/>
      <c r="H120" s="110">
        <f>J120*3/40</f>
        <v>7205.625</v>
      </c>
      <c r="J120" s="39">
        <v>96075</v>
      </c>
      <c r="K120" s="40" t="s">
        <v>1234</v>
      </c>
      <c r="L120" s="109" t="s">
        <v>1165</v>
      </c>
    </row>
    <row r="121" spans="2:12" ht="12.75">
      <c r="B121" s="10" t="s">
        <v>916</v>
      </c>
      <c r="C121" t="s">
        <v>350</v>
      </c>
      <c r="E121" s="186"/>
      <c r="F121" s="4">
        <v>1707798</v>
      </c>
      <c r="G121" s="59"/>
      <c r="H121" s="110">
        <f>J121*3/40</f>
        <v>45484.05</v>
      </c>
      <c r="J121" s="39">
        <v>606454</v>
      </c>
      <c r="K121" s="40" t="s">
        <v>1234</v>
      </c>
      <c r="L121" s="109" t="s">
        <v>1165</v>
      </c>
    </row>
    <row r="122" spans="2:12" ht="12.75">
      <c r="B122" s="10" t="s">
        <v>920</v>
      </c>
      <c r="C122" t="s">
        <v>348</v>
      </c>
      <c r="E122" s="186"/>
      <c r="F122" s="4">
        <v>34043</v>
      </c>
      <c r="G122" s="59"/>
      <c r="H122" s="110">
        <f>J122*3/40</f>
        <v>1585.05</v>
      </c>
      <c r="J122" s="39">
        <v>21134</v>
      </c>
      <c r="K122" s="40" t="s">
        <v>1234</v>
      </c>
      <c r="L122" s="109" t="s">
        <v>1165</v>
      </c>
    </row>
    <row r="123" spans="2:12" ht="12.75">
      <c r="B123" s="10" t="s">
        <v>921</v>
      </c>
      <c r="C123" t="s">
        <v>349</v>
      </c>
      <c r="E123" s="186"/>
      <c r="F123" s="4">
        <v>3197</v>
      </c>
      <c r="G123" s="59"/>
      <c r="H123" s="110">
        <f>J123*3/40</f>
        <v>166.65</v>
      </c>
      <c r="J123" s="39">
        <v>2222</v>
      </c>
      <c r="K123" s="40" t="s">
        <v>1234</v>
      </c>
      <c r="L123" s="109" t="s">
        <v>1165</v>
      </c>
    </row>
    <row r="124" spans="1:9" ht="12.75">
      <c r="A124" s="66">
        <v>28</v>
      </c>
      <c r="C124" t="s">
        <v>352</v>
      </c>
      <c r="G124" s="59"/>
      <c r="I124" s="59"/>
    </row>
    <row r="125" spans="2:9" ht="12.75">
      <c r="B125" s="10" t="s">
        <v>1388</v>
      </c>
      <c r="D125" t="s">
        <v>353</v>
      </c>
      <c r="F125" s="4">
        <v>2820767</v>
      </c>
      <c r="G125" s="59"/>
      <c r="H125" s="4">
        <v>216171</v>
      </c>
      <c r="I125" s="59"/>
    </row>
    <row r="126" spans="2:9" ht="12.75">
      <c r="B126" s="10" t="s">
        <v>1389</v>
      </c>
      <c r="D126" t="s">
        <v>354</v>
      </c>
      <c r="F126" s="4">
        <v>927430</v>
      </c>
      <c r="G126" s="59"/>
      <c r="H126" s="4">
        <v>65943</v>
      </c>
      <c r="I126" s="59"/>
    </row>
    <row r="127" spans="2:9" ht="12.75">
      <c r="B127" s="10" t="s">
        <v>1203</v>
      </c>
      <c r="D127" t="s">
        <v>355</v>
      </c>
      <c r="F127" s="19">
        <v>2240397</v>
      </c>
      <c r="G127" s="59"/>
      <c r="H127" s="4">
        <v>147909</v>
      </c>
      <c r="I127" s="59"/>
    </row>
    <row r="128" spans="2:10" ht="12.75">
      <c r="B128" s="46" t="s">
        <v>1204</v>
      </c>
      <c r="C128" s="47" t="s">
        <v>356</v>
      </c>
      <c r="F128" s="19"/>
      <c r="G128" s="59"/>
      <c r="I128" s="59"/>
      <c r="J128" s="144">
        <v>550728</v>
      </c>
    </row>
    <row r="129" spans="2:12" ht="12.75">
      <c r="B129" s="10">
        <v>2</v>
      </c>
      <c r="C129" t="s">
        <v>357</v>
      </c>
      <c r="F129" s="4">
        <v>484519</v>
      </c>
      <c r="G129" s="59"/>
      <c r="H129" s="110">
        <f>J129*3/40</f>
        <v>22785.825</v>
      </c>
      <c r="J129" s="39">
        <v>303811</v>
      </c>
      <c r="K129" s="40" t="s">
        <v>1234</v>
      </c>
      <c r="L129" s="109" t="s">
        <v>1165</v>
      </c>
    </row>
    <row r="130" spans="2:12" ht="12.75">
      <c r="B130" s="10">
        <v>3</v>
      </c>
      <c r="D130" t="s">
        <v>358</v>
      </c>
      <c r="F130" s="4">
        <v>4088751</v>
      </c>
      <c r="G130" s="59"/>
      <c r="H130" s="110">
        <f>J130*3/40</f>
        <v>90082.725</v>
      </c>
      <c r="J130" s="39">
        <v>1201103</v>
      </c>
      <c r="K130" s="40" t="s">
        <v>1234</v>
      </c>
      <c r="L130" s="109" t="s">
        <v>1165</v>
      </c>
    </row>
    <row r="131" spans="1:11" ht="12.75">
      <c r="A131" s="66">
        <v>29</v>
      </c>
      <c r="B131" s="10" t="s">
        <v>1199</v>
      </c>
      <c r="C131" t="s">
        <v>1499</v>
      </c>
      <c r="E131" s="186" t="s">
        <v>351</v>
      </c>
      <c r="F131" s="4">
        <v>553</v>
      </c>
      <c r="G131" s="59"/>
      <c r="H131" s="4">
        <v>71</v>
      </c>
      <c r="J131" s="59"/>
      <c r="K131" s="53"/>
    </row>
    <row r="132" spans="2:11" ht="12.75">
      <c r="B132" s="10" t="s">
        <v>1203</v>
      </c>
      <c r="C132" t="s">
        <v>1497</v>
      </c>
      <c r="E132" s="186"/>
      <c r="F132" s="4">
        <v>11380</v>
      </c>
      <c r="G132" s="59"/>
      <c r="H132" s="4">
        <v>2276</v>
      </c>
      <c r="J132" s="59"/>
      <c r="K132" s="41"/>
    </row>
    <row r="133" spans="2:11" ht="12.75">
      <c r="B133" s="10" t="s">
        <v>1393</v>
      </c>
      <c r="C133" t="s">
        <v>359</v>
      </c>
      <c r="E133" s="186"/>
      <c r="F133" s="4">
        <v>30278</v>
      </c>
      <c r="G133" s="59"/>
      <c r="H133" s="4">
        <v>27276</v>
      </c>
      <c r="J133" s="59"/>
      <c r="K133" s="41"/>
    </row>
    <row r="134" spans="2:11" ht="12.75">
      <c r="B134" s="10" t="s">
        <v>1394</v>
      </c>
      <c r="C134" t="s">
        <v>360</v>
      </c>
      <c r="E134" s="186"/>
      <c r="F134" s="4">
        <v>2045</v>
      </c>
      <c r="G134" s="59"/>
      <c r="H134" s="4">
        <v>179</v>
      </c>
      <c r="J134" s="59"/>
      <c r="K134" s="41"/>
    </row>
    <row r="135" spans="2:12" ht="12.75">
      <c r="B135" s="10" t="s">
        <v>142</v>
      </c>
      <c r="C135" t="s">
        <v>1499</v>
      </c>
      <c r="E135" s="186" t="s">
        <v>1431</v>
      </c>
      <c r="F135" s="4">
        <v>69</v>
      </c>
      <c r="G135" s="59"/>
      <c r="H135" s="110">
        <f>J135*3/40</f>
        <v>5.4</v>
      </c>
      <c r="J135" s="39">
        <v>72</v>
      </c>
      <c r="K135" s="40" t="s">
        <v>1234</v>
      </c>
      <c r="L135" s="109" t="s">
        <v>1165</v>
      </c>
    </row>
    <row r="136" spans="2:12" ht="12.75">
      <c r="B136" s="10" t="s">
        <v>143</v>
      </c>
      <c r="C136" t="s">
        <v>1497</v>
      </c>
      <c r="E136" s="186"/>
      <c r="F136" s="4">
        <v>24900</v>
      </c>
      <c r="G136" s="59"/>
      <c r="H136" s="110">
        <f>J136*3/40</f>
        <v>3739.275</v>
      </c>
      <c r="J136" s="39">
        <v>49857</v>
      </c>
      <c r="K136" s="40" t="s">
        <v>1234</v>
      </c>
      <c r="L136" s="109" t="s">
        <v>1165</v>
      </c>
    </row>
    <row r="137" spans="2:12" ht="12.75">
      <c r="B137" s="10" t="s">
        <v>916</v>
      </c>
      <c r="C137" t="s">
        <v>359</v>
      </c>
      <c r="E137" s="186"/>
      <c r="F137" s="4">
        <v>10488</v>
      </c>
      <c r="G137" s="59"/>
      <c r="H137" s="110">
        <f>J137*3/40</f>
        <v>3178.875</v>
      </c>
      <c r="J137" s="39">
        <v>42385</v>
      </c>
      <c r="K137" s="40" t="s">
        <v>1234</v>
      </c>
      <c r="L137" s="109" t="s">
        <v>1165</v>
      </c>
    </row>
    <row r="138" spans="2:12" ht="12.75">
      <c r="B138" s="10" t="s">
        <v>920</v>
      </c>
      <c r="C138" t="s">
        <v>360</v>
      </c>
      <c r="E138" s="186"/>
      <c r="F138" s="4">
        <v>406</v>
      </c>
      <c r="G138" s="59"/>
      <c r="H138" s="110">
        <f>J138*3/40</f>
        <v>36.375</v>
      </c>
      <c r="J138" s="39">
        <v>485</v>
      </c>
      <c r="K138" s="40" t="s">
        <v>1234</v>
      </c>
      <c r="L138" s="109" t="s">
        <v>1165</v>
      </c>
    </row>
    <row r="139" spans="3:9" ht="12.75">
      <c r="C139" s="1" t="s">
        <v>361</v>
      </c>
      <c r="G139" s="59">
        <f>SUM(F115:F138)</f>
        <v>14164546</v>
      </c>
      <c r="I139" s="48"/>
    </row>
    <row r="140" spans="1:10" ht="12.75">
      <c r="A140" s="66">
        <v>30</v>
      </c>
      <c r="B140" s="10" t="s">
        <v>1455</v>
      </c>
      <c r="C140" t="s">
        <v>362</v>
      </c>
      <c r="F140" s="4">
        <v>59278</v>
      </c>
      <c r="G140" s="59"/>
      <c r="H140" s="4">
        <v>25146</v>
      </c>
      <c r="I140" s="59"/>
      <c r="J140" s="53"/>
    </row>
    <row r="141" spans="2:9" ht="12.75">
      <c r="B141" s="10" t="s">
        <v>1456</v>
      </c>
      <c r="D141" t="s">
        <v>363</v>
      </c>
      <c r="F141" s="185">
        <v>7482</v>
      </c>
      <c r="G141" s="59"/>
      <c r="H141" s="19">
        <v>1920</v>
      </c>
      <c r="I141" s="59"/>
    </row>
    <row r="142" spans="2:10" ht="12.75">
      <c r="B142" s="46" t="s">
        <v>1204</v>
      </c>
      <c r="C142" s="47" t="s">
        <v>912</v>
      </c>
      <c r="F142" s="185"/>
      <c r="G142" s="59"/>
      <c r="H142" s="19"/>
      <c r="I142" s="59"/>
      <c r="J142" s="144">
        <v>6942</v>
      </c>
    </row>
    <row r="143" spans="1:9" ht="12.75">
      <c r="A143" s="66">
        <v>31</v>
      </c>
      <c r="B143" s="10">
        <v>1</v>
      </c>
      <c r="C143" t="s">
        <v>364</v>
      </c>
      <c r="F143" s="4">
        <v>13534</v>
      </c>
      <c r="G143" s="59"/>
      <c r="H143" s="4">
        <v>2219</v>
      </c>
      <c r="I143" s="59"/>
    </row>
    <row r="144" spans="2:12" ht="12.75">
      <c r="B144" s="10">
        <v>2</v>
      </c>
      <c r="D144" t="s">
        <v>1431</v>
      </c>
      <c r="F144" s="4">
        <v>5336</v>
      </c>
      <c r="G144" s="59"/>
      <c r="H144" s="110">
        <f>J144*3/40</f>
        <v>612.45</v>
      </c>
      <c r="J144" s="39">
        <v>8166</v>
      </c>
      <c r="K144" s="40" t="s">
        <v>1234</v>
      </c>
      <c r="L144" s="109" t="s">
        <v>1165</v>
      </c>
    </row>
    <row r="145" spans="1:12" ht="12.75">
      <c r="A145" s="66">
        <v>32</v>
      </c>
      <c r="C145" t="s">
        <v>365</v>
      </c>
      <c r="F145" s="4">
        <v>965583</v>
      </c>
      <c r="G145" s="59"/>
      <c r="H145" s="110">
        <f>J145*3/40</f>
        <v>331722.075</v>
      </c>
      <c r="J145" s="39">
        <v>4422961</v>
      </c>
      <c r="K145" s="40" t="s">
        <v>366</v>
      </c>
      <c r="L145" s="109" t="s">
        <v>1165</v>
      </c>
    </row>
    <row r="146" spans="1:9" ht="12.75">
      <c r="A146" s="66">
        <v>33</v>
      </c>
      <c r="C146" t="s">
        <v>367</v>
      </c>
      <c r="F146" s="4">
        <v>624309</v>
      </c>
      <c r="G146" s="59"/>
      <c r="H146" s="4">
        <v>1610393</v>
      </c>
      <c r="I146" s="59"/>
    </row>
    <row r="147" spans="2:9" ht="12.75">
      <c r="B147" s="10" t="s">
        <v>934</v>
      </c>
      <c r="C147" t="s">
        <v>929</v>
      </c>
      <c r="F147" s="4">
        <v>4449</v>
      </c>
      <c r="G147" s="59"/>
      <c r="H147" s="4">
        <v>974</v>
      </c>
      <c r="I147" s="59"/>
    </row>
    <row r="148" spans="1:9" ht="12.75">
      <c r="A148" s="66">
        <v>34</v>
      </c>
      <c r="B148" s="10" t="s">
        <v>1455</v>
      </c>
      <c r="C148" s="8" t="s">
        <v>368</v>
      </c>
      <c r="F148" s="4">
        <v>67369</v>
      </c>
      <c r="G148" s="59"/>
      <c r="H148" s="4">
        <v>17038</v>
      </c>
      <c r="I148" s="59"/>
    </row>
    <row r="149" spans="2:9" ht="12.75">
      <c r="B149" s="10" t="s">
        <v>1456</v>
      </c>
      <c r="C149" s="8"/>
      <c r="D149" t="s">
        <v>369</v>
      </c>
      <c r="F149" s="4">
        <v>5322</v>
      </c>
      <c r="G149" s="59"/>
      <c r="H149" s="4">
        <v>1197</v>
      </c>
      <c r="I149" s="59"/>
    </row>
    <row r="150" spans="1:9" ht="12.75">
      <c r="A150" s="66">
        <v>35</v>
      </c>
      <c r="C150" s="8" t="s">
        <v>930</v>
      </c>
      <c r="F150" s="4">
        <v>963066</v>
      </c>
      <c r="G150" s="59"/>
      <c r="H150" s="4">
        <v>88369</v>
      </c>
      <c r="I150" s="59"/>
    </row>
    <row r="151" spans="1:9" ht="12.75">
      <c r="A151" s="66">
        <v>36</v>
      </c>
      <c r="C151" s="8" t="s">
        <v>931</v>
      </c>
      <c r="F151" s="4">
        <v>258378</v>
      </c>
      <c r="G151" s="59"/>
      <c r="H151" s="4">
        <v>23211</v>
      </c>
      <c r="I151" s="59"/>
    </row>
    <row r="152" spans="1:9" ht="12.75">
      <c r="A152" s="66">
        <v>37</v>
      </c>
      <c r="B152" s="10" t="s">
        <v>1199</v>
      </c>
      <c r="C152" s="8" t="s">
        <v>370</v>
      </c>
      <c r="F152" s="4">
        <v>29762</v>
      </c>
      <c r="G152" s="59"/>
      <c r="H152" s="4">
        <v>3689</v>
      </c>
      <c r="I152" s="59"/>
    </row>
    <row r="153" spans="2:9" ht="12.75">
      <c r="B153" s="10" t="s">
        <v>1203</v>
      </c>
      <c r="C153" s="8" t="s">
        <v>964</v>
      </c>
      <c r="F153" s="4">
        <v>1054110</v>
      </c>
      <c r="G153" s="59"/>
      <c r="H153" s="4">
        <v>402412</v>
      </c>
      <c r="I153" s="59"/>
    </row>
    <row r="154" spans="2:9" ht="12.75">
      <c r="B154" s="10" t="s">
        <v>142</v>
      </c>
      <c r="C154" s="8" t="s">
        <v>932</v>
      </c>
      <c r="F154" s="4">
        <v>1577997</v>
      </c>
      <c r="G154" s="59"/>
      <c r="H154" s="4">
        <v>132827</v>
      </c>
      <c r="I154" s="59"/>
    </row>
    <row r="155" spans="2:9" ht="12.75">
      <c r="B155" s="10" t="s">
        <v>143</v>
      </c>
      <c r="C155" s="8" t="s">
        <v>933</v>
      </c>
      <c r="F155" s="4">
        <v>340207</v>
      </c>
      <c r="G155" s="59"/>
      <c r="H155" s="4">
        <v>17466</v>
      </c>
      <c r="I155" s="59"/>
    </row>
    <row r="156" spans="2:9" ht="12.75">
      <c r="B156" s="10">
        <v>3</v>
      </c>
      <c r="C156" s="8" t="s">
        <v>935</v>
      </c>
      <c r="F156" s="4">
        <v>992166</v>
      </c>
      <c r="G156" s="59"/>
      <c r="H156" s="4">
        <v>642663</v>
      </c>
      <c r="I156" s="59"/>
    </row>
    <row r="157" spans="2:9" ht="12.75">
      <c r="B157" s="10" t="s">
        <v>938</v>
      </c>
      <c r="C157" s="8" t="s">
        <v>371</v>
      </c>
      <c r="F157" s="4">
        <v>14800728</v>
      </c>
      <c r="G157" s="59"/>
      <c r="H157" s="4">
        <v>9866498</v>
      </c>
      <c r="I157" s="59"/>
    </row>
    <row r="158" spans="2:9" ht="12.75">
      <c r="B158" s="10" t="s">
        <v>939</v>
      </c>
      <c r="C158" s="8" t="s">
        <v>936</v>
      </c>
      <c r="F158" s="4">
        <v>13237</v>
      </c>
      <c r="G158" s="59"/>
      <c r="H158" s="4">
        <v>6753</v>
      </c>
      <c r="I158" s="59"/>
    </row>
    <row r="159" spans="2:9" ht="12.75">
      <c r="B159" s="10" t="s">
        <v>940</v>
      </c>
      <c r="C159" s="8" t="s">
        <v>372</v>
      </c>
      <c r="F159" s="4">
        <v>1215172</v>
      </c>
      <c r="G159" s="59"/>
      <c r="H159" s="4">
        <v>1184851</v>
      </c>
      <c r="I159" s="59"/>
    </row>
    <row r="160" spans="2:9" ht="12.75">
      <c r="B160" s="10" t="s">
        <v>941</v>
      </c>
      <c r="C160" t="s">
        <v>937</v>
      </c>
      <c r="F160" s="4">
        <v>2651</v>
      </c>
      <c r="G160" s="59"/>
      <c r="H160" s="4">
        <v>1829</v>
      </c>
      <c r="I160" s="59"/>
    </row>
    <row r="161" spans="1:9" ht="12.75">
      <c r="A161" s="73"/>
      <c r="B161" s="78"/>
      <c r="C161" s="105" t="s">
        <v>801</v>
      </c>
      <c r="D161" s="68"/>
      <c r="E161" s="68"/>
      <c r="F161" s="69"/>
      <c r="G161" s="70"/>
      <c r="H161" s="69"/>
      <c r="I161" s="59"/>
    </row>
    <row r="162" spans="1:9" ht="12.75">
      <c r="A162" s="66">
        <v>38</v>
      </c>
      <c r="C162" t="s">
        <v>373</v>
      </c>
      <c r="F162" s="4">
        <v>112060</v>
      </c>
      <c r="G162" s="59"/>
      <c r="H162" s="4">
        <v>6559</v>
      </c>
      <c r="I162" s="59"/>
    </row>
    <row r="163" spans="3:9" ht="12.75">
      <c r="C163" s="1" t="s">
        <v>374</v>
      </c>
      <c r="G163" s="59">
        <f>SUM(F152:F162)</f>
        <v>20138090</v>
      </c>
      <c r="I163" s="59">
        <f>SUM(H152:H162)</f>
        <v>12265547</v>
      </c>
    </row>
    <row r="164" spans="1:9" ht="12.75">
      <c r="A164" s="66">
        <v>39</v>
      </c>
      <c r="B164" s="10" t="s">
        <v>1455</v>
      </c>
      <c r="C164" t="s">
        <v>942</v>
      </c>
      <c r="F164" s="4">
        <v>261439</v>
      </c>
      <c r="G164" s="59"/>
      <c r="H164" s="4">
        <v>226843</v>
      </c>
      <c r="I164" s="59"/>
    </row>
    <row r="165" spans="2:9" ht="12.75">
      <c r="B165" s="10" t="s">
        <v>1456</v>
      </c>
      <c r="C165" t="s">
        <v>943</v>
      </c>
      <c r="F165" s="4">
        <v>28597</v>
      </c>
      <c r="G165" s="59"/>
      <c r="H165" s="4">
        <v>6720</v>
      </c>
      <c r="I165" s="59"/>
    </row>
    <row r="166" spans="2:9" ht="12.75">
      <c r="B166" s="10" t="s">
        <v>1461</v>
      </c>
      <c r="C166" t="s">
        <v>375</v>
      </c>
      <c r="F166" s="4">
        <v>222142</v>
      </c>
      <c r="G166" s="59"/>
      <c r="H166" s="4">
        <v>91537</v>
      </c>
      <c r="I166" s="59"/>
    </row>
    <row r="167" spans="2:9" ht="12.75">
      <c r="B167" s="10" t="s">
        <v>1647</v>
      </c>
      <c r="C167" t="s">
        <v>944</v>
      </c>
      <c r="F167" s="4">
        <v>345303</v>
      </c>
      <c r="G167" s="59"/>
      <c r="H167" s="4">
        <v>90918</v>
      </c>
      <c r="I167" s="59"/>
    </row>
    <row r="168" spans="2:9" ht="12.75">
      <c r="B168" s="10" t="s">
        <v>1648</v>
      </c>
      <c r="C168" t="s">
        <v>945</v>
      </c>
      <c r="F168" s="4">
        <v>89557</v>
      </c>
      <c r="G168" s="59"/>
      <c r="H168" s="4">
        <v>23865</v>
      </c>
      <c r="I168" s="59"/>
    </row>
    <row r="169" spans="2:9" ht="12.75">
      <c r="B169" s="10" t="s">
        <v>1470</v>
      </c>
      <c r="C169" t="s">
        <v>946</v>
      </c>
      <c r="F169" s="4">
        <v>30852</v>
      </c>
      <c r="G169" s="59"/>
      <c r="H169" s="4">
        <v>10396</v>
      </c>
      <c r="I169" s="59"/>
    </row>
    <row r="170" spans="2:9" ht="12.75">
      <c r="B170" s="10" t="s">
        <v>1197</v>
      </c>
      <c r="C170" t="s">
        <v>947</v>
      </c>
      <c r="F170" s="4">
        <v>9222</v>
      </c>
      <c r="G170" s="59"/>
      <c r="H170" s="4">
        <v>5036</v>
      </c>
      <c r="I170" s="59"/>
    </row>
    <row r="171" spans="2:9" ht="12.75">
      <c r="B171" s="10" t="s">
        <v>1204</v>
      </c>
      <c r="C171" t="s">
        <v>948</v>
      </c>
      <c r="F171" s="4">
        <v>242184</v>
      </c>
      <c r="G171" s="59"/>
      <c r="H171" s="4">
        <v>626804</v>
      </c>
      <c r="I171" s="59"/>
    </row>
    <row r="172" spans="3:9" ht="12.75">
      <c r="C172" s="1" t="s">
        <v>949</v>
      </c>
      <c r="G172" s="59">
        <f>SUM(F164:F171)</f>
        <v>1229296</v>
      </c>
      <c r="I172" s="59">
        <f>SUM(H164:H171)</f>
        <v>1082119</v>
      </c>
    </row>
    <row r="173" spans="1:12" ht="12.75">
      <c r="A173" s="66">
        <v>40</v>
      </c>
      <c r="B173" s="10" t="s">
        <v>1455</v>
      </c>
      <c r="C173" t="s">
        <v>587</v>
      </c>
      <c r="F173" s="4">
        <v>2228647</v>
      </c>
      <c r="G173" s="59"/>
      <c r="H173" s="22">
        <f>J173*20</f>
        <v>1776040</v>
      </c>
      <c r="I173" s="59"/>
      <c r="J173" s="20">
        <v>88802</v>
      </c>
      <c r="K173" s="21" t="s">
        <v>399</v>
      </c>
      <c r="L173" s="28" t="s">
        <v>1706</v>
      </c>
    </row>
    <row r="174" spans="2:12" ht="12.75">
      <c r="B174" s="10" t="s">
        <v>1456</v>
      </c>
      <c r="C174" t="s">
        <v>950</v>
      </c>
      <c r="F174" s="4">
        <v>2027087</v>
      </c>
      <c r="G174" s="59"/>
      <c r="H174" s="22">
        <f>J174*5</f>
        <v>2227335</v>
      </c>
      <c r="I174" s="59"/>
      <c r="J174" s="20">
        <v>445467</v>
      </c>
      <c r="K174" s="21" t="s">
        <v>399</v>
      </c>
      <c r="L174" s="28" t="s">
        <v>1708</v>
      </c>
    </row>
    <row r="175" spans="2:12" ht="12.75">
      <c r="B175" s="10" t="s">
        <v>1461</v>
      </c>
      <c r="C175" t="s">
        <v>1420</v>
      </c>
      <c r="F175" s="4">
        <v>681749</v>
      </c>
      <c r="G175" s="59"/>
      <c r="H175" s="22">
        <f>J175*20</f>
        <v>232440</v>
      </c>
      <c r="I175" s="59"/>
      <c r="J175" s="20">
        <v>11622</v>
      </c>
      <c r="K175" s="21" t="s">
        <v>399</v>
      </c>
      <c r="L175" s="28" t="s">
        <v>1706</v>
      </c>
    </row>
    <row r="176" spans="1:12" s="13" customFormat="1" ht="12.75">
      <c r="A176" s="73"/>
      <c r="B176" s="78" t="s">
        <v>1204</v>
      </c>
      <c r="C176" s="68" t="s">
        <v>951</v>
      </c>
      <c r="D176" s="68"/>
      <c r="E176" s="68"/>
      <c r="F176" s="69"/>
      <c r="G176" s="70"/>
      <c r="H176" s="69"/>
      <c r="I176" s="60"/>
      <c r="J176" s="111"/>
      <c r="K176" s="51"/>
      <c r="L176" s="113"/>
    </row>
    <row r="177" spans="2:12" ht="12.75">
      <c r="B177" s="10" t="s">
        <v>1469</v>
      </c>
      <c r="C177" t="s">
        <v>952</v>
      </c>
      <c r="F177" s="4">
        <v>20573</v>
      </c>
      <c r="G177" s="59"/>
      <c r="H177" s="22">
        <f>J177/8</f>
        <v>4446</v>
      </c>
      <c r="I177" s="59"/>
      <c r="J177" s="20">
        <v>35568</v>
      </c>
      <c r="K177" s="21" t="s">
        <v>399</v>
      </c>
      <c r="L177" s="113" t="s">
        <v>786</v>
      </c>
    </row>
    <row r="178" spans="2:12" ht="12.75">
      <c r="B178" s="10" t="s">
        <v>1470</v>
      </c>
      <c r="C178" t="s">
        <v>953</v>
      </c>
      <c r="F178" s="4">
        <v>145438</v>
      </c>
      <c r="G178" s="59"/>
      <c r="H178" s="22">
        <f>J178*5</f>
        <v>96485</v>
      </c>
      <c r="I178" s="59"/>
      <c r="J178" s="20">
        <v>19297</v>
      </c>
      <c r="K178" s="21" t="s">
        <v>399</v>
      </c>
      <c r="L178" s="28" t="s">
        <v>1708</v>
      </c>
    </row>
    <row r="179" spans="2:12" ht="12.75">
      <c r="B179" s="10" t="s">
        <v>1197</v>
      </c>
      <c r="C179" t="s">
        <v>954</v>
      </c>
      <c r="F179" s="4">
        <v>4862</v>
      </c>
      <c r="G179" s="59"/>
      <c r="H179" s="22">
        <f>J179</f>
        <v>158</v>
      </c>
      <c r="I179" s="59"/>
      <c r="J179" s="20">
        <v>158</v>
      </c>
      <c r="K179" s="21" t="s">
        <v>399</v>
      </c>
      <c r="L179" s="28" t="s">
        <v>1709</v>
      </c>
    </row>
    <row r="180" spans="2:12" ht="12.75">
      <c r="B180" s="10" t="s">
        <v>376</v>
      </c>
      <c r="C180" t="s">
        <v>955</v>
      </c>
      <c r="F180" s="4">
        <v>1228</v>
      </c>
      <c r="G180" s="59"/>
      <c r="H180" s="22">
        <f>J180*10</f>
        <v>920</v>
      </c>
      <c r="I180" s="59"/>
      <c r="J180" s="20">
        <v>92</v>
      </c>
      <c r="K180" s="21" t="s">
        <v>399</v>
      </c>
      <c r="L180" s="28" t="s">
        <v>1707</v>
      </c>
    </row>
    <row r="181" spans="2:12" ht="12.75">
      <c r="B181" s="10" t="s">
        <v>377</v>
      </c>
      <c r="C181" t="s">
        <v>956</v>
      </c>
      <c r="F181" s="4">
        <v>3740</v>
      </c>
      <c r="G181" s="59"/>
      <c r="H181" s="22">
        <f>J181*20</f>
        <v>2060</v>
      </c>
      <c r="I181" s="59"/>
      <c r="J181" s="20">
        <v>103</v>
      </c>
      <c r="K181" s="21" t="s">
        <v>399</v>
      </c>
      <c r="L181" s="28" t="s">
        <v>1706</v>
      </c>
    </row>
    <row r="182" spans="2:12" ht="12.75">
      <c r="B182" s="10" t="s">
        <v>378</v>
      </c>
      <c r="C182" s="8" t="s">
        <v>957</v>
      </c>
      <c r="F182" s="4">
        <v>3449</v>
      </c>
      <c r="G182" s="59"/>
      <c r="H182" s="22">
        <f>J182*20</f>
        <v>1500</v>
      </c>
      <c r="I182" s="59"/>
      <c r="J182" s="20">
        <v>75</v>
      </c>
      <c r="K182" s="21" t="s">
        <v>399</v>
      </c>
      <c r="L182" s="28" t="s">
        <v>1706</v>
      </c>
    </row>
    <row r="183" spans="2:12" ht="12.75">
      <c r="B183" s="10" t="s">
        <v>379</v>
      </c>
      <c r="C183" s="8" t="s">
        <v>958</v>
      </c>
      <c r="F183" s="4">
        <v>5439</v>
      </c>
      <c r="G183" s="59"/>
      <c r="H183" s="22"/>
      <c r="I183" s="59"/>
      <c r="J183" s="20">
        <v>82</v>
      </c>
      <c r="K183" s="21" t="s">
        <v>399</v>
      </c>
      <c r="L183" s="28" t="s">
        <v>1709</v>
      </c>
    </row>
    <row r="184" spans="2:12" ht="12.75">
      <c r="B184" s="10" t="s">
        <v>1512</v>
      </c>
      <c r="C184" s="8" t="s">
        <v>959</v>
      </c>
      <c r="F184" s="4">
        <v>120563</v>
      </c>
      <c r="G184" s="59"/>
      <c r="H184" s="145">
        <v>27070</v>
      </c>
      <c r="I184" s="59"/>
      <c r="L184" s="28"/>
    </row>
    <row r="185" spans="2:9" ht="12.75">
      <c r="B185" s="10" t="s">
        <v>1513</v>
      </c>
      <c r="C185" s="8" t="s">
        <v>960</v>
      </c>
      <c r="F185" s="4">
        <v>558</v>
      </c>
      <c r="G185" s="59"/>
      <c r="H185" s="4">
        <v>26</v>
      </c>
      <c r="I185" s="59"/>
    </row>
    <row r="186" spans="1:9" ht="12.75">
      <c r="A186" s="73"/>
      <c r="B186" s="78"/>
      <c r="C186" s="68" t="s">
        <v>1404</v>
      </c>
      <c r="D186" s="68"/>
      <c r="E186" s="68"/>
      <c r="F186" s="69"/>
      <c r="G186" s="70"/>
      <c r="H186" s="69"/>
      <c r="I186" s="59"/>
    </row>
    <row r="187" spans="2:12" ht="12.75">
      <c r="B187" s="10" t="s">
        <v>1514</v>
      </c>
      <c r="C187" s="8" t="s">
        <v>961</v>
      </c>
      <c r="F187" s="4">
        <v>14230</v>
      </c>
      <c r="G187" s="59"/>
      <c r="H187" s="22">
        <f>F187/10</f>
        <v>1423</v>
      </c>
      <c r="I187" s="59"/>
      <c r="L187" s="28" t="s">
        <v>1275</v>
      </c>
    </row>
    <row r="188" spans="1:12" s="13" customFormat="1" ht="12.75">
      <c r="A188" s="66"/>
      <c r="B188" s="103"/>
      <c r="C188" s="139" t="s">
        <v>594</v>
      </c>
      <c r="F188" s="18"/>
      <c r="G188" s="60">
        <f>SUM(F173:F187)</f>
        <v>5257563</v>
      </c>
      <c r="H188" s="18"/>
      <c r="I188" s="60"/>
      <c r="J188" s="104"/>
      <c r="L188" s="122"/>
    </row>
    <row r="189" spans="1:9" ht="12.75">
      <c r="A189" s="73"/>
      <c r="B189" s="78"/>
      <c r="C189" s="100" t="s">
        <v>962</v>
      </c>
      <c r="D189" s="68"/>
      <c r="E189" s="68"/>
      <c r="F189" s="69"/>
      <c r="G189" s="70">
        <f>SUM(F10:F188)</f>
        <v>135490106</v>
      </c>
      <c r="H189" s="69"/>
      <c r="I189" s="61"/>
    </row>
    <row r="190" spans="1:9" ht="12.75">
      <c r="A190" s="73"/>
      <c r="B190" s="100" t="s">
        <v>1563</v>
      </c>
      <c r="C190" s="68"/>
      <c r="D190" s="68"/>
      <c r="E190" s="68"/>
      <c r="F190" s="69"/>
      <c r="G190" s="70"/>
      <c r="H190" s="69"/>
      <c r="I190" s="59"/>
    </row>
    <row r="191" spans="1:9" ht="12.75">
      <c r="A191" s="66">
        <v>41</v>
      </c>
      <c r="B191" s="10" t="s">
        <v>1199</v>
      </c>
      <c r="C191" t="s">
        <v>963</v>
      </c>
      <c r="F191" s="4">
        <v>68907</v>
      </c>
      <c r="G191" s="59"/>
      <c r="H191" s="4">
        <v>667104</v>
      </c>
      <c r="I191" s="59"/>
    </row>
    <row r="192" spans="2:9" ht="12.75">
      <c r="B192" s="10" t="s">
        <v>1203</v>
      </c>
      <c r="C192" t="s">
        <v>380</v>
      </c>
      <c r="F192" s="4">
        <v>202</v>
      </c>
      <c r="G192" s="59"/>
      <c r="H192" s="4">
        <v>146</v>
      </c>
      <c r="I192" s="59"/>
    </row>
    <row r="193" spans="2:9" ht="12.75">
      <c r="B193" s="10" t="s">
        <v>1393</v>
      </c>
      <c r="C193" t="s">
        <v>387</v>
      </c>
      <c r="F193" s="4">
        <v>3111</v>
      </c>
      <c r="G193" s="59"/>
      <c r="H193" s="4">
        <v>63904</v>
      </c>
      <c r="I193" s="59"/>
    </row>
    <row r="194" spans="2:9" ht="12.75">
      <c r="B194" s="10" t="s">
        <v>142</v>
      </c>
      <c r="C194" t="s">
        <v>654</v>
      </c>
      <c r="F194" s="4">
        <v>16298</v>
      </c>
      <c r="G194" s="59"/>
      <c r="H194" s="4">
        <v>27130</v>
      </c>
      <c r="I194" s="59"/>
    </row>
    <row r="195" spans="2:9" ht="12.75">
      <c r="B195" s="10" t="s">
        <v>143</v>
      </c>
      <c r="C195" t="s">
        <v>655</v>
      </c>
      <c r="F195" s="4">
        <v>900396</v>
      </c>
      <c r="G195" s="59"/>
      <c r="H195" s="4">
        <v>2598715</v>
      </c>
      <c r="I195" s="59"/>
    </row>
    <row r="196" spans="2:9" ht="12.75">
      <c r="B196" s="10" t="s">
        <v>1264</v>
      </c>
      <c r="C196" t="s">
        <v>388</v>
      </c>
      <c r="F196" s="4">
        <v>700105</v>
      </c>
      <c r="G196" s="59"/>
      <c r="H196" s="4">
        <v>1550076</v>
      </c>
      <c r="I196" s="59"/>
    </row>
    <row r="197" spans="2:9" ht="12.75">
      <c r="B197" s="10" t="s">
        <v>1265</v>
      </c>
      <c r="C197" t="s">
        <v>389</v>
      </c>
      <c r="F197" s="4">
        <v>69128</v>
      </c>
      <c r="G197" s="59"/>
      <c r="H197" s="4">
        <v>190019</v>
      </c>
      <c r="I197" s="59"/>
    </row>
    <row r="198" spans="2:9" ht="12.75">
      <c r="B198" s="10">
        <v>4</v>
      </c>
      <c r="C198" t="s">
        <v>651</v>
      </c>
      <c r="F198" s="4">
        <v>1817</v>
      </c>
      <c r="G198" s="59"/>
      <c r="H198" s="4">
        <v>931</v>
      </c>
      <c r="I198" s="59"/>
    </row>
    <row r="199" spans="1:12" s="13" customFormat="1" ht="12.75">
      <c r="A199" s="66"/>
      <c r="B199" s="103"/>
      <c r="C199" s="139" t="s">
        <v>652</v>
      </c>
      <c r="F199" s="18"/>
      <c r="G199" s="60">
        <f>SUM(F191:F198)</f>
        <v>1759964</v>
      </c>
      <c r="H199" s="18"/>
      <c r="I199" s="60">
        <f>SUM(H191:H198)</f>
        <v>5098025</v>
      </c>
      <c r="J199" s="104"/>
      <c r="L199" s="122"/>
    </row>
    <row r="200" spans="1:9" ht="12.75">
      <c r="A200" s="66">
        <v>42</v>
      </c>
      <c r="C200" t="s">
        <v>653</v>
      </c>
      <c r="F200" s="4">
        <v>194263</v>
      </c>
      <c r="G200" s="59"/>
      <c r="H200" s="4">
        <v>90077</v>
      </c>
      <c r="I200" s="59"/>
    </row>
    <row r="201" spans="1:9" ht="12.75">
      <c r="A201" s="66">
        <v>43</v>
      </c>
      <c r="B201" s="10" t="s">
        <v>1199</v>
      </c>
      <c r="C201" t="s">
        <v>381</v>
      </c>
      <c r="F201" s="4">
        <v>112647</v>
      </c>
      <c r="G201" s="59"/>
      <c r="H201" s="4">
        <v>3589</v>
      </c>
      <c r="I201" s="59"/>
    </row>
    <row r="202" spans="2:9" ht="12.75">
      <c r="B202" s="10" t="s">
        <v>1203</v>
      </c>
      <c r="C202" t="s">
        <v>656</v>
      </c>
      <c r="F202" s="4">
        <v>9530</v>
      </c>
      <c r="G202" s="59"/>
      <c r="H202" s="4">
        <v>221</v>
      </c>
      <c r="I202" s="59"/>
    </row>
    <row r="203" spans="2:9" ht="12.75">
      <c r="B203" s="10" t="s">
        <v>142</v>
      </c>
      <c r="C203" t="s">
        <v>657</v>
      </c>
      <c r="F203" s="4">
        <v>87486</v>
      </c>
      <c r="G203" s="59"/>
      <c r="H203" s="4">
        <v>19142</v>
      </c>
      <c r="I203" s="59"/>
    </row>
    <row r="204" spans="2:9" ht="12.75">
      <c r="B204" s="10" t="s">
        <v>143</v>
      </c>
      <c r="C204" s="8" t="s">
        <v>658</v>
      </c>
      <c r="F204" s="4">
        <v>24862</v>
      </c>
      <c r="G204" s="59"/>
      <c r="H204" s="4">
        <v>2579</v>
      </c>
      <c r="I204" s="59"/>
    </row>
    <row r="205" spans="1:10" ht="12.75">
      <c r="A205" s="66">
        <v>44</v>
      </c>
      <c r="B205" s="10" t="s">
        <v>1455</v>
      </c>
      <c r="C205" s="8" t="s">
        <v>1427</v>
      </c>
      <c r="F205" s="4">
        <v>66913</v>
      </c>
      <c r="G205" s="59"/>
      <c r="H205" s="4">
        <v>29744</v>
      </c>
      <c r="I205" s="59"/>
      <c r="J205" s="53"/>
    </row>
    <row r="206" spans="2:10" ht="12.75">
      <c r="B206" s="10" t="s">
        <v>1456</v>
      </c>
      <c r="C206" s="8" t="s">
        <v>661</v>
      </c>
      <c r="F206" s="4">
        <v>20738</v>
      </c>
      <c r="G206" s="59"/>
      <c r="H206" s="4">
        <v>55</v>
      </c>
      <c r="I206" s="59"/>
      <c r="J206" s="53"/>
    </row>
    <row r="207" spans="1:12" s="13" customFormat="1" ht="12.75">
      <c r="A207" s="73"/>
      <c r="B207" s="78" t="s">
        <v>200</v>
      </c>
      <c r="C207" s="68" t="s">
        <v>662</v>
      </c>
      <c r="D207" s="68"/>
      <c r="E207" s="68"/>
      <c r="F207" s="69"/>
      <c r="G207" s="70"/>
      <c r="H207" s="69"/>
      <c r="I207" s="60"/>
      <c r="J207" s="146"/>
      <c r="L207" s="122"/>
    </row>
    <row r="208" spans="2:10" ht="12.75">
      <c r="B208" s="10" t="s">
        <v>1461</v>
      </c>
      <c r="C208" s="8" t="s">
        <v>659</v>
      </c>
      <c r="F208" s="4">
        <v>15188</v>
      </c>
      <c r="G208" s="59"/>
      <c r="H208" s="4">
        <v>9211</v>
      </c>
      <c r="I208" s="59"/>
      <c r="J208" s="53"/>
    </row>
    <row r="209" spans="2:10" ht="12.75">
      <c r="B209" s="10" t="s">
        <v>1469</v>
      </c>
      <c r="C209" s="8" t="s">
        <v>382</v>
      </c>
      <c r="F209" s="4">
        <v>39325</v>
      </c>
      <c r="G209" s="59"/>
      <c r="H209" s="4">
        <v>26</v>
      </c>
      <c r="I209" s="59"/>
      <c r="J209" s="53"/>
    </row>
    <row r="210" spans="2:10" ht="12.75">
      <c r="B210" s="10" t="s">
        <v>1470</v>
      </c>
      <c r="C210" s="8" t="s">
        <v>660</v>
      </c>
      <c r="F210" s="4">
        <v>702282</v>
      </c>
      <c r="G210" s="59"/>
      <c r="H210" s="4">
        <v>1496</v>
      </c>
      <c r="I210" s="59"/>
      <c r="J210" s="53"/>
    </row>
    <row r="211" spans="2:9" ht="12.75">
      <c r="B211" s="10" t="s">
        <v>303</v>
      </c>
      <c r="C211" s="8" t="s">
        <v>581</v>
      </c>
      <c r="F211" s="4">
        <v>162240</v>
      </c>
      <c r="G211" s="59"/>
      <c r="H211" s="4">
        <v>36232</v>
      </c>
      <c r="I211" s="59"/>
    </row>
    <row r="212" spans="2:9" ht="12.75">
      <c r="B212" s="10" t="s">
        <v>304</v>
      </c>
      <c r="C212" s="8" t="s">
        <v>663</v>
      </c>
      <c r="F212" s="4">
        <v>29426</v>
      </c>
      <c r="G212" s="59"/>
      <c r="H212" s="4">
        <v>6122</v>
      </c>
      <c r="I212" s="59"/>
    </row>
    <row r="213" spans="3:9" ht="12.75">
      <c r="C213" s="1" t="s">
        <v>11</v>
      </c>
      <c r="F213" s="18"/>
      <c r="G213" s="60">
        <f>SUM(F205:F212)</f>
        <v>1036112</v>
      </c>
      <c r="H213" s="18"/>
      <c r="I213" s="60">
        <f>SUM(H205:H212)</f>
        <v>82886</v>
      </c>
    </row>
    <row r="214" spans="1:9" ht="12.75">
      <c r="A214" s="66">
        <v>45</v>
      </c>
      <c r="B214" s="10">
        <v>1</v>
      </c>
      <c r="C214" s="8" t="s">
        <v>70</v>
      </c>
      <c r="F214" s="4">
        <v>49537</v>
      </c>
      <c r="G214" s="59"/>
      <c r="H214" s="4">
        <v>1318</v>
      </c>
      <c r="I214" s="59"/>
    </row>
    <row r="215" spans="2:9" ht="12.75">
      <c r="B215" s="10">
        <v>2</v>
      </c>
      <c r="C215" s="8" t="s">
        <v>69</v>
      </c>
      <c r="F215" s="4">
        <v>133396</v>
      </c>
      <c r="G215" s="59"/>
      <c r="H215" s="4">
        <v>15550</v>
      </c>
      <c r="I215" s="59"/>
    </row>
    <row r="216" spans="1:10" ht="12.75">
      <c r="A216" s="66">
        <v>46</v>
      </c>
      <c r="B216" s="103">
        <v>1</v>
      </c>
      <c r="C216" s="14" t="s">
        <v>71</v>
      </c>
      <c r="D216" s="13"/>
      <c r="E216" s="13"/>
      <c r="F216" s="18">
        <v>16335</v>
      </c>
      <c r="G216" s="60"/>
      <c r="H216" s="18">
        <v>436</v>
      </c>
      <c r="I216" s="60"/>
      <c r="J216" s="104"/>
    </row>
    <row r="217" spans="2:9" ht="12.75">
      <c r="B217" s="10" t="s">
        <v>142</v>
      </c>
      <c r="C217" s="8" t="s">
        <v>12</v>
      </c>
      <c r="F217" s="4">
        <v>132236</v>
      </c>
      <c r="G217" s="59"/>
      <c r="H217" s="4">
        <v>3812</v>
      </c>
      <c r="I217" s="59"/>
    </row>
    <row r="218" spans="2:9" ht="12.75">
      <c r="B218" s="10" t="s">
        <v>143</v>
      </c>
      <c r="C218" s="8" t="s">
        <v>13</v>
      </c>
      <c r="F218" s="4">
        <v>4992</v>
      </c>
      <c r="G218" s="59"/>
      <c r="H218" s="4">
        <v>389</v>
      </c>
      <c r="I218" s="59"/>
    </row>
    <row r="219" spans="3:9" ht="12.75">
      <c r="C219" s="1" t="s">
        <v>72</v>
      </c>
      <c r="G219" s="59">
        <f>SUM(F214:F218)</f>
        <v>336496</v>
      </c>
      <c r="I219" s="59">
        <f>SUM(H214:H218)</f>
        <v>21505</v>
      </c>
    </row>
    <row r="220" spans="1:9" ht="12.75">
      <c r="A220" s="66">
        <v>47</v>
      </c>
      <c r="C220" s="8" t="s">
        <v>14</v>
      </c>
      <c r="F220" s="4">
        <v>72036</v>
      </c>
      <c r="G220" s="59"/>
      <c r="H220" s="4">
        <v>5896</v>
      </c>
      <c r="I220" s="59"/>
    </row>
    <row r="221" spans="1:9" ht="12.75">
      <c r="A221" s="66">
        <v>48</v>
      </c>
      <c r="C221" s="8" t="s">
        <v>73</v>
      </c>
      <c r="F221" s="4">
        <v>10949</v>
      </c>
      <c r="G221" s="59"/>
      <c r="H221" s="4">
        <v>738</v>
      </c>
      <c r="I221" s="59"/>
    </row>
    <row r="222" spans="1:9" ht="12.75">
      <c r="A222" s="66">
        <v>49</v>
      </c>
      <c r="C222" s="8" t="s">
        <v>74</v>
      </c>
      <c r="F222" s="4">
        <v>12730</v>
      </c>
      <c r="G222" s="59"/>
      <c r="H222" s="4">
        <v>160</v>
      </c>
      <c r="I222" s="59"/>
    </row>
    <row r="223" spans="1:9" ht="12.75">
      <c r="A223" s="66">
        <v>50</v>
      </c>
      <c r="C223" t="s">
        <v>15</v>
      </c>
      <c r="F223" s="4">
        <v>65133</v>
      </c>
      <c r="G223" s="59"/>
      <c r="H223" s="4">
        <v>2492</v>
      </c>
      <c r="I223" s="59"/>
    </row>
    <row r="224" spans="1:9" ht="12.75">
      <c r="A224" s="66">
        <v>51</v>
      </c>
      <c r="B224" s="10">
        <v>1</v>
      </c>
      <c r="C224" t="s">
        <v>75</v>
      </c>
      <c r="F224" s="4">
        <v>3704744</v>
      </c>
      <c r="G224" s="59"/>
      <c r="H224" s="4">
        <v>1330928</v>
      </c>
      <c r="I224" s="59"/>
    </row>
    <row r="225" spans="2:9" ht="12.75">
      <c r="B225" s="10">
        <v>2</v>
      </c>
      <c r="C225" t="s">
        <v>76</v>
      </c>
      <c r="F225" s="4">
        <v>114071</v>
      </c>
      <c r="G225" s="59"/>
      <c r="H225" s="4">
        <v>32667</v>
      </c>
      <c r="I225" s="59"/>
    </row>
    <row r="226" spans="2:9" ht="12.75">
      <c r="B226" s="10" t="s">
        <v>1264</v>
      </c>
      <c r="C226" t="s">
        <v>16</v>
      </c>
      <c r="F226" s="4">
        <v>98822</v>
      </c>
      <c r="G226" s="59"/>
      <c r="H226" s="4">
        <v>24585</v>
      </c>
      <c r="I226" s="59"/>
    </row>
    <row r="227" spans="2:9" ht="12.75">
      <c r="B227" s="10" t="s">
        <v>1265</v>
      </c>
      <c r="C227" t="s">
        <v>17</v>
      </c>
      <c r="F227" s="4">
        <v>21290</v>
      </c>
      <c r="G227" s="59"/>
      <c r="H227" s="4">
        <v>5007</v>
      </c>
      <c r="I227" s="59"/>
    </row>
    <row r="228" spans="2:9" ht="12.75">
      <c r="B228" s="10" t="s">
        <v>938</v>
      </c>
      <c r="C228" t="s">
        <v>18</v>
      </c>
      <c r="F228" s="4">
        <v>13423</v>
      </c>
      <c r="G228" s="59"/>
      <c r="H228" s="4">
        <v>918</v>
      </c>
      <c r="I228" s="59"/>
    </row>
    <row r="229" spans="2:9" ht="12.75">
      <c r="B229" s="10" t="s">
        <v>939</v>
      </c>
      <c r="C229" t="s">
        <v>19</v>
      </c>
      <c r="F229" s="4">
        <v>2300</v>
      </c>
      <c r="G229" s="59"/>
      <c r="H229" s="4">
        <v>250</v>
      </c>
      <c r="I229" s="59"/>
    </row>
    <row r="230" spans="2:9" ht="12.75">
      <c r="B230" s="10" t="s">
        <v>23</v>
      </c>
      <c r="C230" t="s">
        <v>20</v>
      </c>
      <c r="F230" s="4">
        <v>107609</v>
      </c>
      <c r="G230" s="59"/>
      <c r="H230" s="4">
        <v>19636</v>
      </c>
      <c r="I230" s="59"/>
    </row>
    <row r="231" spans="2:9" ht="12.75">
      <c r="B231" s="10" t="s">
        <v>1523</v>
      </c>
      <c r="C231" t="s">
        <v>21</v>
      </c>
      <c r="F231" s="4">
        <v>150442</v>
      </c>
      <c r="G231" s="59"/>
      <c r="H231" s="4">
        <v>15450</v>
      </c>
      <c r="I231" s="59"/>
    </row>
    <row r="232" spans="2:9" ht="12.75">
      <c r="B232" s="10" t="s">
        <v>1539</v>
      </c>
      <c r="C232" t="s">
        <v>77</v>
      </c>
      <c r="F232" s="4">
        <v>49805</v>
      </c>
      <c r="G232" s="59"/>
      <c r="H232" s="4">
        <v>3668</v>
      </c>
      <c r="I232" s="59"/>
    </row>
    <row r="233" spans="3:9" ht="12.75">
      <c r="C233" s="1" t="s">
        <v>22</v>
      </c>
      <c r="G233" s="59">
        <f>SUM(F224:F232)</f>
        <v>4262506</v>
      </c>
      <c r="I233" s="59">
        <f>SUM(H224:H232)</f>
        <v>1433109</v>
      </c>
    </row>
    <row r="234" spans="1:9" ht="12.75">
      <c r="A234" s="66">
        <v>52</v>
      </c>
      <c r="B234" s="10">
        <v>1</v>
      </c>
      <c r="C234" t="s">
        <v>24</v>
      </c>
      <c r="F234" s="4">
        <v>130172</v>
      </c>
      <c r="G234" s="59"/>
      <c r="H234" s="4">
        <v>33075</v>
      </c>
      <c r="I234" s="59"/>
    </row>
    <row r="235" spans="2:9" ht="12.75">
      <c r="B235" s="10" t="s">
        <v>142</v>
      </c>
      <c r="D235" t="s">
        <v>25</v>
      </c>
      <c r="F235" s="4">
        <v>4524475</v>
      </c>
      <c r="G235" s="59"/>
      <c r="H235" s="4">
        <v>217034</v>
      </c>
      <c r="I235" s="59"/>
    </row>
    <row r="236" spans="2:9" ht="12.75">
      <c r="B236" s="10" t="s">
        <v>143</v>
      </c>
      <c r="D236" t="s">
        <v>26</v>
      </c>
      <c r="F236" s="4">
        <v>233429</v>
      </c>
      <c r="G236" s="59"/>
      <c r="H236" s="4">
        <v>38899</v>
      </c>
      <c r="I236" s="59"/>
    </row>
    <row r="237" spans="2:9" ht="12.75">
      <c r="B237" s="10" t="s">
        <v>916</v>
      </c>
      <c r="D237" t="s">
        <v>27</v>
      </c>
      <c r="F237" s="4">
        <v>92007</v>
      </c>
      <c r="G237" s="59"/>
      <c r="H237" s="4">
        <v>11428</v>
      </c>
      <c r="I237" s="59"/>
    </row>
    <row r="238" spans="2:9" ht="12.75">
      <c r="B238" s="10" t="s">
        <v>920</v>
      </c>
      <c r="C238" t="s">
        <v>28</v>
      </c>
      <c r="F238" s="4">
        <v>1310384</v>
      </c>
      <c r="G238" s="59"/>
      <c r="H238" s="4">
        <v>289528</v>
      </c>
      <c r="I238" s="59"/>
    </row>
    <row r="239" spans="2:9" ht="12.75">
      <c r="B239" s="10" t="s">
        <v>921</v>
      </c>
      <c r="C239" t="s">
        <v>29</v>
      </c>
      <c r="F239" s="4">
        <v>3103</v>
      </c>
      <c r="G239" s="59"/>
      <c r="H239" s="4">
        <v>1033</v>
      </c>
      <c r="I239" s="59"/>
    </row>
    <row r="240" spans="3:9" ht="12.75">
      <c r="C240" s="1" t="s">
        <v>645</v>
      </c>
      <c r="G240" s="59">
        <f>SUM(F234:F239)</f>
        <v>6293570</v>
      </c>
      <c r="I240" s="59">
        <f>SUM(H234:H239)</f>
        <v>590997</v>
      </c>
    </row>
    <row r="241" spans="1:9" ht="12.75">
      <c r="A241" s="66">
        <v>53</v>
      </c>
      <c r="B241" s="10" t="s">
        <v>1484</v>
      </c>
      <c r="C241" t="s">
        <v>1366</v>
      </c>
      <c r="D241" s="13"/>
      <c r="E241" s="13"/>
      <c r="F241" s="4">
        <v>12374</v>
      </c>
      <c r="G241" s="59"/>
      <c r="H241" s="4">
        <v>1230</v>
      </c>
      <c r="I241" s="59"/>
    </row>
    <row r="242" spans="2:9" ht="12.75">
      <c r="B242" s="10" t="s">
        <v>1485</v>
      </c>
      <c r="D242" s="13" t="s">
        <v>646</v>
      </c>
      <c r="E242" s="13"/>
      <c r="F242" s="4">
        <v>14938</v>
      </c>
      <c r="G242" s="59"/>
      <c r="H242" s="4">
        <v>2286</v>
      </c>
      <c r="I242" s="59"/>
    </row>
    <row r="243" spans="2:9" ht="12.75">
      <c r="B243" s="10" t="s">
        <v>1456</v>
      </c>
      <c r="C243" t="s">
        <v>78</v>
      </c>
      <c r="D243" s="13"/>
      <c r="E243" s="13"/>
      <c r="F243" s="4">
        <v>34758</v>
      </c>
      <c r="G243" s="59"/>
      <c r="H243" s="4">
        <v>3611</v>
      </c>
      <c r="I243" s="59"/>
    </row>
    <row r="244" spans="1:9" ht="12.75">
      <c r="A244" s="66">
        <v>54</v>
      </c>
      <c r="B244" s="10">
        <v>1</v>
      </c>
      <c r="C244" t="s">
        <v>79</v>
      </c>
      <c r="D244" s="13"/>
      <c r="E244" s="13"/>
      <c r="F244" s="4">
        <v>2037282</v>
      </c>
      <c r="G244" s="59"/>
      <c r="H244" s="4">
        <v>340028</v>
      </c>
      <c r="I244" s="59"/>
    </row>
    <row r="245" spans="1:9" ht="12.75">
      <c r="A245" s="73" t="s">
        <v>976</v>
      </c>
      <c r="B245" s="78"/>
      <c r="C245" s="68" t="s">
        <v>977</v>
      </c>
      <c r="D245" s="68"/>
      <c r="E245" s="68"/>
      <c r="F245" s="69"/>
      <c r="G245" s="70"/>
      <c r="H245" s="69"/>
      <c r="I245" s="59"/>
    </row>
    <row r="246" spans="2:9" ht="12.75">
      <c r="B246" s="10">
        <v>2</v>
      </c>
      <c r="D246" s="13" t="s">
        <v>647</v>
      </c>
      <c r="E246" s="13"/>
      <c r="F246" s="4">
        <v>5363227</v>
      </c>
      <c r="G246" s="59"/>
      <c r="H246" s="4">
        <v>1543910</v>
      </c>
      <c r="I246" s="59"/>
    </row>
    <row r="247" spans="2:9" ht="12.75">
      <c r="B247" s="10" t="s">
        <v>1204</v>
      </c>
      <c r="C247" t="s">
        <v>80</v>
      </c>
      <c r="D247" s="13"/>
      <c r="E247" s="13"/>
      <c r="F247" s="4">
        <v>26196</v>
      </c>
      <c r="G247" s="59"/>
      <c r="H247" s="4">
        <v>10923</v>
      </c>
      <c r="I247" s="59"/>
    </row>
    <row r="248" spans="3:9" ht="12.75">
      <c r="C248" s="1" t="s">
        <v>648</v>
      </c>
      <c r="D248" s="13"/>
      <c r="E248" s="13"/>
      <c r="G248" s="59">
        <f>SUM(F244:F247)</f>
        <v>7426705</v>
      </c>
      <c r="I248" s="59">
        <f>SUM(H244:H247)</f>
        <v>1894861</v>
      </c>
    </row>
    <row r="249" spans="1:9" ht="12.75">
      <c r="A249" s="66">
        <v>55</v>
      </c>
      <c r="B249" s="10">
        <v>1</v>
      </c>
      <c r="C249" t="s">
        <v>81</v>
      </c>
      <c r="D249" s="13"/>
      <c r="E249" s="13"/>
      <c r="F249" s="4">
        <v>1090070</v>
      </c>
      <c r="G249" s="59"/>
      <c r="H249" s="4">
        <v>36636</v>
      </c>
      <c r="I249" s="59"/>
    </row>
    <row r="250" spans="2:9" ht="12.75">
      <c r="B250" s="10" t="s">
        <v>142</v>
      </c>
      <c r="C250" t="s">
        <v>649</v>
      </c>
      <c r="D250" s="13"/>
      <c r="E250" s="13"/>
      <c r="F250" s="4">
        <v>542845</v>
      </c>
      <c r="G250" s="59"/>
      <c r="H250" s="4">
        <v>19448</v>
      </c>
      <c r="I250" s="59"/>
    </row>
    <row r="251" spans="2:9" ht="12.75">
      <c r="B251" s="10" t="s">
        <v>143</v>
      </c>
      <c r="C251" t="s">
        <v>82</v>
      </c>
      <c r="D251" s="13"/>
      <c r="E251" s="13"/>
      <c r="F251" s="4">
        <v>2002202</v>
      </c>
      <c r="G251" s="59"/>
      <c r="H251" s="4">
        <v>38660</v>
      </c>
      <c r="I251" s="59"/>
    </row>
    <row r="252" spans="2:9" ht="12.75">
      <c r="B252" s="10" t="s">
        <v>1264</v>
      </c>
      <c r="C252" t="s">
        <v>1382</v>
      </c>
      <c r="D252" s="13"/>
      <c r="E252" s="13"/>
      <c r="F252" s="4">
        <v>1349346</v>
      </c>
      <c r="G252" s="59"/>
      <c r="H252" s="4">
        <v>47166</v>
      </c>
      <c r="I252" s="59"/>
    </row>
    <row r="253" spans="2:9" ht="12.75">
      <c r="B253" s="10" t="s">
        <v>1265</v>
      </c>
      <c r="C253" t="s">
        <v>83</v>
      </c>
      <c r="D253" s="13"/>
      <c r="E253" s="13"/>
      <c r="F253" s="4">
        <v>1338263</v>
      </c>
      <c r="G253" s="59"/>
      <c r="H253" s="4">
        <v>62515</v>
      </c>
      <c r="I253" s="59"/>
    </row>
    <row r="254" spans="2:9" ht="12.75">
      <c r="B254" s="10" t="s">
        <v>898</v>
      </c>
      <c r="C254" s="8" t="s">
        <v>1374</v>
      </c>
      <c r="D254" s="13"/>
      <c r="E254" s="13"/>
      <c r="F254" s="4">
        <v>2061</v>
      </c>
      <c r="G254" s="59"/>
      <c r="H254" s="4">
        <v>55</v>
      </c>
      <c r="I254" s="59"/>
    </row>
    <row r="255" spans="2:9" ht="12.75">
      <c r="B255" s="10">
        <v>4</v>
      </c>
      <c r="C255" s="8" t="s">
        <v>1375</v>
      </c>
      <c r="D255" s="13"/>
      <c r="E255" s="13"/>
      <c r="F255" s="4">
        <v>918175</v>
      </c>
      <c r="G255" s="59"/>
      <c r="H255" s="4">
        <v>19951</v>
      </c>
      <c r="I255" s="59"/>
    </row>
    <row r="256" spans="3:9" ht="12.75">
      <c r="C256" s="1" t="s">
        <v>1376</v>
      </c>
      <c r="G256" s="59">
        <f>SUM(F249:F255)</f>
        <v>7242962</v>
      </c>
      <c r="I256" s="59">
        <f>SUM(H249:H255)</f>
        <v>224431</v>
      </c>
    </row>
    <row r="257" spans="1:9" ht="12.75">
      <c r="A257" s="66">
        <v>56</v>
      </c>
      <c r="B257" s="10" t="s">
        <v>1199</v>
      </c>
      <c r="C257" s="8" t="s">
        <v>1377</v>
      </c>
      <c r="F257" s="4">
        <v>255662</v>
      </c>
      <c r="G257" s="59"/>
      <c r="H257" s="4">
        <v>518</v>
      </c>
      <c r="I257" s="59"/>
    </row>
    <row r="258" spans="2:9" ht="12.75">
      <c r="B258" s="10" t="s">
        <v>1203</v>
      </c>
      <c r="D258" t="s">
        <v>84</v>
      </c>
      <c r="F258" s="4">
        <v>1166245</v>
      </c>
      <c r="G258" s="59"/>
      <c r="H258" s="4">
        <v>979</v>
      </c>
      <c r="I258" s="59"/>
    </row>
    <row r="259" spans="2:9" ht="12.75">
      <c r="B259" s="10" t="s">
        <v>142</v>
      </c>
      <c r="D259" t="s">
        <v>85</v>
      </c>
      <c r="F259" s="4">
        <v>544655</v>
      </c>
      <c r="G259" s="59"/>
      <c r="H259" s="4">
        <v>5363</v>
      </c>
      <c r="I259" s="59"/>
    </row>
    <row r="260" spans="2:9" ht="12.75">
      <c r="B260" s="10" t="s">
        <v>143</v>
      </c>
      <c r="D260" t="s">
        <v>86</v>
      </c>
      <c r="F260" s="4">
        <v>1251875</v>
      </c>
      <c r="G260" s="59"/>
      <c r="H260" s="4">
        <v>12944</v>
      </c>
      <c r="I260" s="59"/>
    </row>
    <row r="261" spans="2:9" ht="12.75">
      <c r="B261" s="10" t="s">
        <v>916</v>
      </c>
      <c r="D261" t="s">
        <v>87</v>
      </c>
      <c r="F261" s="4">
        <v>119545</v>
      </c>
      <c r="G261" s="59"/>
      <c r="H261" s="4">
        <v>791</v>
      </c>
      <c r="I261" s="59"/>
    </row>
    <row r="262" spans="2:9" ht="12.75">
      <c r="B262" s="10" t="s">
        <v>920</v>
      </c>
      <c r="D262" t="s">
        <v>88</v>
      </c>
      <c r="F262" s="4">
        <v>85445</v>
      </c>
      <c r="G262" s="59"/>
      <c r="H262" s="4">
        <v>443</v>
      </c>
      <c r="I262" s="59"/>
    </row>
    <row r="263" spans="2:9" ht="12.75">
      <c r="B263" s="10" t="s">
        <v>921</v>
      </c>
      <c r="D263" t="s">
        <v>89</v>
      </c>
      <c r="F263" s="4">
        <v>976951</v>
      </c>
      <c r="G263" s="59"/>
      <c r="H263" s="4">
        <v>9116</v>
      </c>
      <c r="I263" s="59"/>
    </row>
    <row r="264" spans="2:9" ht="12.75">
      <c r="B264" s="10">
        <v>3</v>
      </c>
      <c r="D264" t="s">
        <v>90</v>
      </c>
      <c r="F264" s="4">
        <v>241</v>
      </c>
      <c r="G264" s="59"/>
      <c r="H264" s="4">
        <v>2</v>
      </c>
      <c r="I264" s="59"/>
    </row>
    <row r="265" spans="2:9" ht="12.75">
      <c r="B265" s="10" t="s">
        <v>938</v>
      </c>
      <c r="D265" t="s">
        <v>91</v>
      </c>
      <c r="F265" s="4">
        <v>650326</v>
      </c>
      <c r="G265" s="59"/>
      <c r="H265" s="4">
        <v>7636</v>
      </c>
      <c r="I265" s="59"/>
    </row>
    <row r="266" spans="2:9" ht="12.75">
      <c r="B266" s="10" t="s">
        <v>939</v>
      </c>
      <c r="C266" t="s">
        <v>92</v>
      </c>
      <c r="F266" s="4">
        <v>2693640</v>
      </c>
      <c r="G266" s="59"/>
      <c r="H266" s="4">
        <v>25553</v>
      </c>
      <c r="I266" s="59"/>
    </row>
    <row r="267" spans="2:9" ht="12.75">
      <c r="B267" s="10" t="s">
        <v>940</v>
      </c>
      <c r="C267" t="s">
        <v>95</v>
      </c>
      <c r="F267" s="4">
        <v>650</v>
      </c>
      <c r="G267" s="59"/>
      <c r="H267" s="4">
        <v>93</v>
      </c>
      <c r="I267" s="59"/>
    </row>
    <row r="268" spans="1:9" ht="12.75">
      <c r="A268" s="73"/>
      <c r="B268" s="78" t="s">
        <v>1120</v>
      </c>
      <c r="C268" s="68" t="s">
        <v>802</v>
      </c>
      <c r="D268" s="68"/>
      <c r="E268" s="68"/>
      <c r="F268" s="69"/>
      <c r="G268" s="70"/>
      <c r="H268" s="69"/>
      <c r="I268" s="59"/>
    </row>
    <row r="269" spans="2:9" ht="12.75">
      <c r="B269" s="10" t="s">
        <v>93</v>
      </c>
      <c r="D269" t="s">
        <v>96</v>
      </c>
      <c r="F269" s="4">
        <v>578292</v>
      </c>
      <c r="G269" s="59"/>
      <c r="H269" s="4">
        <v>3838</v>
      </c>
      <c r="I269" s="59"/>
    </row>
    <row r="270" spans="2:9" ht="12.75">
      <c r="B270" s="10" t="s">
        <v>94</v>
      </c>
      <c r="D270" t="s">
        <v>97</v>
      </c>
      <c r="F270" s="4">
        <v>3299124</v>
      </c>
      <c r="G270" s="59"/>
      <c r="H270" s="4">
        <v>230701</v>
      </c>
      <c r="I270" s="59"/>
    </row>
    <row r="271" spans="3:9" ht="12.75">
      <c r="C271" s="1" t="s">
        <v>1246</v>
      </c>
      <c r="G271" s="59">
        <f>SUM(F257:F270)</f>
        <v>11622651</v>
      </c>
      <c r="I271" s="59">
        <f>SUM(H257:H270)</f>
        <v>297977</v>
      </c>
    </row>
    <row r="272" spans="1:9" ht="12.75">
      <c r="A272" s="66">
        <v>57</v>
      </c>
      <c r="B272" s="10">
        <v>1</v>
      </c>
      <c r="C272" t="s">
        <v>98</v>
      </c>
      <c r="F272" s="4">
        <v>376812</v>
      </c>
      <c r="G272" s="59"/>
      <c r="H272" s="4">
        <v>8366</v>
      </c>
      <c r="I272" s="59"/>
    </row>
    <row r="273" spans="2:9" ht="12.75">
      <c r="B273" s="10" t="s">
        <v>626</v>
      </c>
      <c r="C273" s="8" t="s">
        <v>1379</v>
      </c>
      <c r="F273" s="4">
        <v>3757</v>
      </c>
      <c r="G273" s="59"/>
      <c r="H273" s="4">
        <v>32</v>
      </c>
      <c r="I273" s="61"/>
    </row>
    <row r="274" spans="2:9" ht="12.75">
      <c r="B274" s="10" t="s">
        <v>142</v>
      </c>
      <c r="C274" s="8" t="s">
        <v>99</v>
      </c>
      <c r="F274" s="4">
        <v>136518</v>
      </c>
      <c r="G274" s="59"/>
      <c r="H274" s="4">
        <v>671</v>
      </c>
      <c r="I274" s="61"/>
    </row>
    <row r="275" spans="2:9" ht="12.75">
      <c r="B275" s="10" t="s">
        <v>143</v>
      </c>
      <c r="C275" s="8"/>
      <c r="D275" s="8" t="s">
        <v>100</v>
      </c>
      <c r="F275" s="4">
        <v>6501</v>
      </c>
      <c r="G275" s="59"/>
      <c r="H275" s="4">
        <v>31</v>
      </c>
      <c r="I275" s="59"/>
    </row>
    <row r="276" spans="2:9" ht="12.75">
      <c r="B276" s="10" t="s">
        <v>1264</v>
      </c>
      <c r="C276" s="8" t="s">
        <v>1380</v>
      </c>
      <c r="F276" s="4">
        <v>40475</v>
      </c>
      <c r="G276" s="59"/>
      <c r="H276" s="4">
        <v>164</v>
      </c>
      <c r="I276" s="59"/>
    </row>
    <row r="277" spans="2:9" ht="12.75">
      <c r="B277" s="10" t="s">
        <v>1265</v>
      </c>
      <c r="C277" t="s">
        <v>101</v>
      </c>
      <c r="F277" s="4">
        <v>13106</v>
      </c>
      <c r="G277" s="59"/>
      <c r="H277" s="4">
        <v>39</v>
      </c>
      <c r="I277" s="59"/>
    </row>
    <row r="278" spans="2:9" ht="12.75">
      <c r="B278" s="10" t="s">
        <v>335</v>
      </c>
      <c r="C278" t="s">
        <v>102</v>
      </c>
      <c r="F278" s="4">
        <v>135</v>
      </c>
      <c r="G278" s="59"/>
      <c r="H278" s="4">
        <v>0</v>
      </c>
      <c r="I278" s="59"/>
    </row>
    <row r="279" spans="2:9" ht="12.75">
      <c r="B279" s="10">
        <v>4</v>
      </c>
      <c r="C279" t="s">
        <v>1381</v>
      </c>
      <c r="F279" s="4">
        <v>33336</v>
      </c>
      <c r="G279" s="59"/>
      <c r="H279" s="4">
        <v>753</v>
      </c>
      <c r="I279" s="59"/>
    </row>
    <row r="280" spans="2:9" ht="12.75">
      <c r="B280" s="10" t="s">
        <v>1523</v>
      </c>
      <c r="C280" t="s">
        <v>103</v>
      </c>
      <c r="F280" s="4">
        <v>2933</v>
      </c>
      <c r="G280" s="59"/>
      <c r="H280" s="4">
        <v>28</v>
      </c>
      <c r="I280" s="59"/>
    </row>
    <row r="281" spans="2:9" ht="12.75">
      <c r="B281" s="10" t="s">
        <v>1539</v>
      </c>
      <c r="C281" t="s">
        <v>104</v>
      </c>
      <c r="F281" s="4">
        <v>387159</v>
      </c>
      <c r="G281" s="59"/>
      <c r="H281" s="4">
        <v>3522</v>
      </c>
      <c r="I281" s="59"/>
    </row>
    <row r="282" spans="2:9" ht="12.75">
      <c r="B282" s="10" t="s">
        <v>1383</v>
      </c>
      <c r="C282" s="8" t="s">
        <v>105</v>
      </c>
      <c r="F282" s="4">
        <v>181204</v>
      </c>
      <c r="G282" s="59"/>
      <c r="H282" s="4">
        <v>5137</v>
      </c>
      <c r="I282" s="59"/>
    </row>
    <row r="283" spans="2:9" ht="12.75">
      <c r="B283" s="10" t="s">
        <v>1384</v>
      </c>
      <c r="C283" t="s">
        <v>106</v>
      </c>
      <c r="F283" s="4">
        <v>66975</v>
      </c>
      <c r="G283" s="59"/>
      <c r="H283" s="4">
        <v>1777</v>
      </c>
      <c r="I283" s="59"/>
    </row>
    <row r="284" spans="3:9" ht="12.75">
      <c r="C284" s="1" t="s">
        <v>1386</v>
      </c>
      <c r="G284" s="59">
        <f>SUM(F272:F283)</f>
        <v>1248911</v>
      </c>
      <c r="I284" s="59">
        <f>SUM(H272:H283)</f>
        <v>20520</v>
      </c>
    </row>
    <row r="285" spans="1:9" ht="12.75">
      <c r="A285" s="66">
        <v>58</v>
      </c>
      <c r="C285" t="s">
        <v>107</v>
      </c>
      <c r="G285" s="59"/>
      <c r="I285" s="59"/>
    </row>
    <row r="286" spans="2:9" ht="12.75">
      <c r="B286" s="10" t="s">
        <v>1388</v>
      </c>
      <c r="D286" t="s">
        <v>108</v>
      </c>
      <c r="F286" s="4">
        <v>2814470</v>
      </c>
      <c r="G286" s="59"/>
      <c r="H286" s="4">
        <v>29228681</v>
      </c>
      <c r="I286" s="59"/>
    </row>
    <row r="287" spans="2:9" ht="12.75">
      <c r="B287" s="10" t="s">
        <v>1389</v>
      </c>
      <c r="D287" t="s">
        <v>109</v>
      </c>
      <c r="F287" s="4">
        <v>2967209</v>
      </c>
      <c r="G287" s="59"/>
      <c r="H287" s="4">
        <v>18894291</v>
      </c>
      <c r="I287" s="59"/>
    </row>
    <row r="288" spans="2:9" ht="12.75">
      <c r="B288" s="10" t="s">
        <v>990</v>
      </c>
      <c r="D288" t="s">
        <v>110</v>
      </c>
      <c r="F288" s="4">
        <v>4271</v>
      </c>
      <c r="G288" s="59"/>
      <c r="H288" s="4">
        <v>110738</v>
      </c>
      <c r="I288" s="59"/>
    </row>
    <row r="289" spans="2:9" ht="12.75">
      <c r="B289" s="10" t="s">
        <v>1203</v>
      </c>
      <c r="D289" t="s">
        <v>111</v>
      </c>
      <c r="F289" s="4">
        <v>664167</v>
      </c>
      <c r="G289" s="59"/>
      <c r="H289" s="4">
        <v>1988092</v>
      </c>
      <c r="I289" s="59"/>
    </row>
    <row r="290" spans="2:9" ht="12.75">
      <c r="B290" s="10" t="s">
        <v>1393</v>
      </c>
      <c r="D290" t="s">
        <v>112</v>
      </c>
      <c r="F290" s="4">
        <v>2783693</v>
      </c>
      <c r="G290" s="59"/>
      <c r="H290" s="4">
        <v>6582208</v>
      </c>
      <c r="I290" s="59"/>
    </row>
    <row r="291" spans="2:9" ht="12.75">
      <c r="B291" s="10">
        <v>2</v>
      </c>
      <c r="C291" t="s">
        <v>113</v>
      </c>
      <c r="F291" s="4">
        <v>491612</v>
      </c>
      <c r="G291" s="59"/>
      <c r="H291" s="4">
        <v>380548</v>
      </c>
      <c r="I291" s="59"/>
    </row>
    <row r="292" spans="2:9" ht="12.75">
      <c r="B292" s="10">
        <v>3</v>
      </c>
      <c r="C292" s="54" t="s">
        <v>1710</v>
      </c>
      <c r="F292" s="4">
        <v>75605</v>
      </c>
      <c r="G292" s="59"/>
      <c r="H292" s="4">
        <v>14852</v>
      </c>
      <c r="I292" s="59"/>
    </row>
    <row r="293" spans="2:9" ht="12.75">
      <c r="B293" s="10">
        <v>4</v>
      </c>
      <c r="C293" t="s">
        <v>114</v>
      </c>
      <c r="F293" s="4">
        <v>2393550</v>
      </c>
      <c r="G293" s="59"/>
      <c r="H293" s="4">
        <v>851017</v>
      </c>
      <c r="I293" s="59"/>
    </row>
    <row r="294" spans="3:9" ht="12.75">
      <c r="C294" s="1" t="s">
        <v>41</v>
      </c>
      <c r="G294" s="59">
        <f>SUM(F286:F293)</f>
        <v>12194577</v>
      </c>
      <c r="I294" s="59">
        <f>SUM(H286:H293)</f>
        <v>58050427</v>
      </c>
    </row>
    <row r="295" spans="1:9" ht="12.75">
      <c r="A295" s="73"/>
      <c r="B295" s="78"/>
      <c r="C295" s="100" t="s">
        <v>1387</v>
      </c>
      <c r="D295" s="68"/>
      <c r="E295" s="68"/>
      <c r="F295" s="69"/>
      <c r="G295" s="70">
        <f>SUM(F191:F294)</f>
        <v>54076160</v>
      </c>
      <c r="H295" s="69"/>
      <c r="I295" s="62"/>
    </row>
    <row r="296" spans="1:9" ht="12.75">
      <c r="A296" s="73"/>
      <c r="B296" s="100" t="s">
        <v>1564</v>
      </c>
      <c r="C296" s="68"/>
      <c r="D296" s="68"/>
      <c r="E296" s="68"/>
      <c r="F296" s="69"/>
      <c r="G296" s="70"/>
      <c r="H296" s="69"/>
      <c r="I296" s="62"/>
    </row>
    <row r="297" spans="1:9" ht="12.75">
      <c r="A297" s="66">
        <v>59</v>
      </c>
      <c r="B297" s="10" t="s">
        <v>1199</v>
      </c>
      <c r="C297" t="s">
        <v>115</v>
      </c>
      <c r="F297" s="4">
        <v>110778</v>
      </c>
      <c r="G297" s="59"/>
      <c r="H297" s="4">
        <v>171865</v>
      </c>
      <c r="I297" s="59"/>
    </row>
    <row r="298" spans="2:9" ht="12.75">
      <c r="B298" s="10" t="s">
        <v>1203</v>
      </c>
      <c r="C298" t="s">
        <v>116</v>
      </c>
      <c r="F298" s="4">
        <v>52003</v>
      </c>
      <c r="G298" s="59"/>
      <c r="H298" s="4">
        <v>124419</v>
      </c>
      <c r="I298" s="59"/>
    </row>
    <row r="299" spans="2:9" ht="12.75">
      <c r="B299" s="10" t="s">
        <v>142</v>
      </c>
      <c r="C299" t="s">
        <v>623</v>
      </c>
      <c r="F299" s="4">
        <v>22645</v>
      </c>
      <c r="G299" s="59"/>
      <c r="H299" s="4">
        <v>15463</v>
      </c>
      <c r="I299" s="59"/>
    </row>
    <row r="300" spans="2:9" ht="12.75">
      <c r="B300" s="10" t="s">
        <v>914</v>
      </c>
      <c r="C300" t="s">
        <v>117</v>
      </c>
      <c r="F300" s="4">
        <v>8946</v>
      </c>
      <c r="G300" s="59"/>
      <c r="H300" s="4">
        <v>5962</v>
      </c>
      <c r="I300" s="59"/>
    </row>
    <row r="301" spans="2:9" ht="12.75">
      <c r="B301" s="10" t="s">
        <v>915</v>
      </c>
      <c r="C301" t="s">
        <v>118</v>
      </c>
      <c r="F301" s="4">
        <v>237112</v>
      </c>
      <c r="G301" s="59"/>
      <c r="H301" s="4">
        <v>206907</v>
      </c>
      <c r="I301" s="59"/>
    </row>
    <row r="302" spans="1:9" ht="12.75">
      <c r="A302" s="66">
        <v>60</v>
      </c>
      <c r="B302" s="10">
        <v>1</v>
      </c>
      <c r="C302" t="s">
        <v>119</v>
      </c>
      <c r="F302" s="4">
        <v>17828</v>
      </c>
      <c r="G302" s="59"/>
      <c r="H302" s="4">
        <v>4756</v>
      </c>
      <c r="I302" s="59"/>
    </row>
    <row r="303" spans="2:9" ht="12.75">
      <c r="B303" s="10">
        <v>2</v>
      </c>
      <c r="D303" t="s">
        <v>42</v>
      </c>
      <c r="F303" s="4">
        <v>202447</v>
      </c>
      <c r="G303" s="59"/>
      <c r="H303" s="4">
        <v>19131</v>
      </c>
      <c r="I303" s="59"/>
    </row>
    <row r="304" spans="1:9" ht="12.75">
      <c r="A304" s="66">
        <v>61</v>
      </c>
      <c r="B304" s="10">
        <v>1</v>
      </c>
      <c r="C304" t="s">
        <v>120</v>
      </c>
      <c r="F304" s="4">
        <v>261515</v>
      </c>
      <c r="G304" s="59"/>
      <c r="H304" s="4">
        <v>98788</v>
      </c>
      <c r="I304" s="59"/>
    </row>
    <row r="305" spans="2:9" ht="12.75">
      <c r="B305" s="10">
        <v>2</v>
      </c>
      <c r="D305" t="s">
        <v>121</v>
      </c>
      <c r="F305" s="4">
        <v>1643176</v>
      </c>
      <c r="G305" s="59"/>
      <c r="H305" s="4">
        <v>223940</v>
      </c>
      <c r="I305" s="59"/>
    </row>
    <row r="306" spans="2:9" ht="12.75">
      <c r="B306" s="10">
        <v>3</v>
      </c>
      <c r="C306" t="s">
        <v>44</v>
      </c>
      <c r="F306" s="4">
        <v>471101</v>
      </c>
      <c r="G306" s="59"/>
      <c r="H306" s="4">
        <v>25833</v>
      </c>
      <c r="I306" s="59"/>
    </row>
    <row r="307" spans="2:12" ht="12.75">
      <c r="B307" s="10" t="s">
        <v>43</v>
      </c>
      <c r="C307" t="s">
        <v>122</v>
      </c>
      <c r="F307" s="4">
        <v>56443</v>
      </c>
      <c r="G307" s="59"/>
      <c r="H307" s="22">
        <f>J307/40</f>
        <v>435.15</v>
      </c>
      <c r="I307" s="59"/>
      <c r="J307" s="23">
        <v>17406</v>
      </c>
      <c r="K307" s="24" t="s">
        <v>400</v>
      </c>
      <c r="L307" s="25" t="s">
        <v>401</v>
      </c>
    </row>
    <row r="308" spans="2:9" ht="12.75">
      <c r="B308" s="10">
        <v>4</v>
      </c>
      <c r="C308" t="s">
        <v>32</v>
      </c>
      <c r="F308" s="4">
        <v>160218</v>
      </c>
      <c r="G308" s="59"/>
      <c r="H308" s="4">
        <v>4025</v>
      </c>
      <c r="I308" s="59"/>
    </row>
    <row r="309" spans="2:9" ht="12.75">
      <c r="B309" s="10" t="s">
        <v>1523</v>
      </c>
      <c r="C309" t="s">
        <v>123</v>
      </c>
      <c r="F309" s="4">
        <v>80080</v>
      </c>
      <c r="G309" s="59"/>
      <c r="H309" s="4">
        <v>4987</v>
      </c>
      <c r="I309" s="59"/>
    </row>
    <row r="310" spans="2:9" ht="12.75">
      <c r="B310" s="10" t="s">
        <v>1204</v>
      </c>
      <c r="C310" t="s">
        <v>125</v>
      </c>
      <c r="F310" s="4">
        <v>710</v>
      </c>
      <c r="G310" s="59"/>
      <c r="H310" s="4">
        <v>13</v>
      </c>
      <c r="I310" s="59"/>
    </row>
    <row r="311" spans="2:9" ht="12.75">
      <c r="B311" s="10" t="s">
        <v>1539</v>
      </c>
      <c r="C311" t="s">
        <v>126</v>
      </c>
      <c r="F311" s="4">
        <v>201812</v>
      </c>
      <c r="G311" s="59"/>
      <c r="H311" s="4">
        <v>7067</v>
      </c>
      <c r="I311" s="59"/>
    </row>
    <row r="312" spans="2:9" ht="12.75">
      <c r="B312" s="10" t="s">
        <v>1204</v>
      </c>
      <c r="C312" t="s">
        <v>127</v>
      </c>
      <c r="F312" s="4">
        <v>18448</v>
      </c>
      <c r="G312" s="59"/>
      <c r="H312" s="4">
        <v>224</v>
      </c>
      <c r="I312" s="59"/>
    </row>
    <row r="313" spans="3:9" ht="12.75">
      <c r="C313" s="1" t="s">
        <v>33</v>
      </c>
      <c r="G313" s="59">
        <f>SUM(F304:F312)</f>
        <v>2893503</v>
      </c>
      <c r="I313" s="147">
        <f>SUM(H304:H312)</f>
        <v>365312.15</v>
      </c>
    </row>
    <row r="314" spans="1:9" ht="12.75">
      <c r="A314" s="66">
        <v>62</v>
      </c>
      <c r="B314" s="10" t="s">
        <v>1199</v>
      </c>
      <c r="C314" t="s">
        <v>34</v>
      </c>
      <c r="F314" s="4">
        <v>90783</v>
      </c>
      <c r="G314" s="59"/>
      <c r="H314" s="4">
        <v>190208</v>
      </c>
      <c r="I314" s="59"/>
    </row>
    <row r="315" spans="2:9" ht="12.75">
      <c r="B315" s="10" t="s">
        <v>1203</v>
      </c>
      <c r="C315" t="s">
        <v>35</v>
      </c>
      <c r="F315" s="4">
        <v>38305</v>
      </c>
      <c r="G315" s="59"/>
      <c r="H315" s="4">
        <v>152650</v>
      </c>
      <c r="I315" s="59"/>
    </row>
    <row r="316" spans="2:9" ht="12.75">
      <c r="B316" s="10" t="s">
        <v>142</v>
      </c>
      <c r="C316" s="8" t="s">
        <v>36</v>
      </c>
      <c r="F316" s="4">
        <v>231896</v>
      </c>
      <c r="G316" s="59"/>
      <c r="H316" s="4">
        <v>122841</v>
      </c>
      <c r="I316" s="59"/>
    </row>
    <row r="317" spans="2:9" ht="12.75">
      <c r="B317" s="10" t="s">
        <v>914</v>
      </c>
      <c r="C317" t="s">
        <v>128</v>
      </c>
      <c r="F317" s="4">
        <v>279534</v>
      </c>
      <c r="G317" s="59"/>
      <c r="H317" s="4">
        <v>286959</v>
      </c>
      <c r="I317" s="59"/>
    </row>
    <row r="318" spans="2:9" ht="12.75">
      <c r="B318" s="10" t="s">
        <v>1204</v>
      </c>
      <c r="C318" s="8" t="s">
        <v>1711</v>
      </c>
      <c r="F318" s="4">
        <v>3674</v>
      </c>
      <c r="G318" s="59"/>
      <c r="H318" s="4">
        <v>2190</v>
      </c>
      <c r="I318" s="59"/>
    </row>
    <row r="319" spans="2:9" ht="12.75">
      <c r="B319" s="10" t="s">
        <v>915</v>
      </c>
      <c r="C319" s="8" t="s">
        <v>129</v>
      </c>
      <c r="F319" s="4">
        <v>960351</v>
      </c>
      <c r="G319" s="59"/>
      <c r="H319" s="4">
        <v>609030</v>
      </c>
      <c r="I319" s="59"/>
    </row>
    <row r="320" spans="2:9" ht="12.75">
      <c r="B320" s="10" t="s">
        <v>1253</v>
      </c>
      <c r="C320" s="8" t="s">
        <v>37</v>
      </c>
      <c r="F320" s="4">
        <v>250477</v>
      </c>
      <c r="G320" s="59"/>
      <c r="H320" s="4">
        <v>344346</v>
      </c>
      <c r="I320" s="59"/>
    </row>
    <row r="321" spans="2:9" ht="12.75">
      <c r="B321" s="10" t="s">
        <v>1254</v>
      </c>
      <c r="D321" t="s">
        <v>578</v>
      </c>
      <c r="F321" s="4">
        <v>1083</v>
      </c>
      <c r="G321" s="59"/>
      <c r="H321" s="4">
        <v>877</v>
      </c>
      <c r="I321" s="59"/>
    </row>
    <row r="322" spans="2:9" ht="12.75">
      <c r="B322" s="10" t="s">
        <v>384</v>
      </c>
      <c r="D322" t="s">
        <v>38</v>
      </c>
      <c r="F322" s="4">
        <v>1045</v>
      </c>
      <c r="G322" s="59"/>
      <c r="H322" s="4">
        <v>5673</v>
      </c>
      <c r="I322" s="59"/>
    </row>
    <row r="323" spans="2:9" ht="12.75">
      <c r="B323" s="10" t="s">
        <v>1264</v>
      </c>
      <c r="D323" t="s">
        <v>39</v>
      </c>
      <c r="F323" s="4">
        <v>2213174</v>
      </c>
      <c r="G323" s="59"/>
      <c r="H323" s="4">
        <v>1421201</v>
      </c>
      <c r="I323" s="59"/>
    </row>
    <row r="324" spans="2:9" ht="12.75">
      <c r="B324" s="10" t="s">
        <v>1265</v>
      </c>
      <c r="C324" t="s">
        <v>408</v>
      </c>
      <c r="F324" s="4">
        <v>7575845</v>
      </c>
      <c r="G324" s="59"/>
      <c r="H324" s="4">
        <v>3282952</v>
      </c>
      <c r="I324" s="59"/>
    </row>
    <row r="325" spans="2:9" ht="12.75">
      <c r="B325" s="10" t="s">
        <v>938</v>
      </c>
      <c r="C325" t="s">
        <v>409</v>
      </c>
      <c r="F325" s="4">
        <v>329429</v>
      </c>
      <c r="G325" s="59"/>
      <c r="H325" s="4">
        <v>93856</v>
      </c>
      <c r="I325" s="59"/>
    </row>
    <row r="326" spans="2:9" ht="12.75">
      <c r="B326" s="10" t="s">
        <v>130</v>
      </c>
      <c r="C326" t="s">
        <v>132</v>
      </c>
      <c r="F326" s="4">
        <v>303291</v>
      </c>
      <c r="G326" s="59"/>
      <c r="H326" s="4">
        <v>86890</v>
      </c>
      <c r="I326" s="59"/>
    </row>
    <row r="327" spans="2:9" ht="12.75">
      <c r="B327" s="10" t="s">
        <v>131</v>
      </c>
      <c r="C327" t="s">
        <v>133</v>
      </c>
      <c r="F327" s="4">
        <v>158073</v>
      </c>
      <c r="G327" s="59"/>
      <c r="H327" s="4">
        <v>28004</v>
      </c>
      <c r="I327" s="59"/>
    </row>
    <row r="328" spans="2:9" ht="12.75">
      <c r="B328" s="10" t="s">
        <v>23</v>
      </c>
      <c r="C328" t="s">
        <v>411</v>
      </c>
      <c r="F328" s="4">
        <v>274272</v>
      </c>
      <c r="G328" s="59"/>
      <c r="H328" s="4">
        <v>139610</v>
      </c>
      <c r="I328" s="59"/>
    </row>
    <row r="329" spans="2:9" ht="12.75">
      <c r="B329" s="10" t="s">
        <v>417</v>
      </c>
      <c r="C329" t="s">
        <v>134</v>
      </c>
      <c r="F329" s="4">
        <v>17414</v>
      </c>
      <c r="G329" s="59"/>
      <c r="H329" s="4">
        <v>3772</v>
      </c>
      <c r="I329" s="59"/>
    </row>
    <row r="330" spans="2:9" ht="12.75">
      <c r="B330" s="10" t="s">
        <v>1684</v>
      </c>
      <c r="C330" t="s">
        <v>410</v>
      </c>
      <c r="F330" s="4">
        <v>237668</v>
      </c>
      <c r="G330" s="59"/>
      <c r="H330" s="4">
        <v>53226</v>
      </c>
      <c r="I330" s="59"/>
    </row>
    <row r="331" spans="2:9" ht="12.75">
      <c r="B331" s="10" t="s">
        <v>1610</v>
      </c>
      <c r="C331" t="s">
        <v>135</v>
      </c>
      <c r="F331" s="4">
        <v>44237</v>
      </c>
      <c r="G331" s="59"/>
      <c r="H331" s="4">
        <v>18559</v>
      </c>
      <c r="I331" s="59"/>
    </row>
    <row r="332" spans="1:9" ht="12.75">
      <c r="A332" s="66">
        <v>63</v>
      </c>
      <c r="C332" t="s">
        <v>412</v>
      </c>
      <c r="F332" s="4">
        <v>131525</v>
      </c>
      <c r="G332" s="59"/>
      <c r="H332" s="4">
        <v>48729</v>
      </c>
      <c r="I332" s="59"/>
    </row>
    <row r="333" spans="3:9" ht="12.75">
      <c r="C333" s="1" t="s">
        <v>413</v>
      </c>
      <c r="G333" s="59">
        <f>SUM(F314:F332)</f>
        <v>13142076</v>
      </c>
      <c r="I333" s="59">
        <f>SUM(H314:H332)</f>
        <v>6891573</v>
      </c>
    </row>
    <row r="334" spans="1:9" ht="12.75">
      <c r="A334" s="66">
        <v>64</v>
      </c>
      <c r="B334" s="10" t="s">
        <v>1199</v>
      </c>
      <c r="C334" t="s">
        <v>136</v>
      </c>
      <c r="F334" s="4">
        <v>97544</v>
      </c>
      <c r="G334" s="59"/>
      <c r="H334" s="4">
        <v>61580</v>
      </c>
      <c r="I334" s="59"/>
    </row>
    <row r="335" spans="2:9" ht="12.75">
      <c r="B335" s="10" t="s">
        <v>1203</v>
      </c>
      <c r="D335" t="s">
        <v>1032</v>
      </c>
      <c r="F335" s="4">
        <v>14138</v>
      </c>
      <c r="G335" s="59"/>
      <c r="H335" s="4">
        <v>2733</v>
      </c>
      <c r="I335" s="59"/>
    </row>
    <row r="336" spans="3:9" ht="12.75">
      <c r="C336" t="s">
        <v>137</v>
      </c>
      <c r="G336" s="59"/>
      <c r="I336" s="59"/>
    </row>
    <row r="337" spans="4:9" ht="12.75">
      <c r="D337" t="s">
        <v>1033</v>
      </c>
      <c r="G337" s="59"/>
      <c r="I337" s="59"/>
    </row>
    <row r="338" spans="2:9" ht="12.75">
      <c r="B338" s="10" t="s">
        <v>142</v>
      </c>
      <c r="E338" t="s">
        <v>1034</v>
      </c>
      <c r="F338" s="4">
        <v>16919</v>
      </c>
      <c r="G338" s="59"/>
      <c r="H338" s="4">
        <v>2702</v>
      </c>
      <c r="I338" s="59"/>
    </row>
    <row r="339" spans="2:9" ht="12.75">
      <c r="B339" s="10" t="s">
        <v>143</v>
      </c>
      <c r="E339" t="s">
        <v>1035</v>
      </c>
      <c r="F339" s="4">
        <v>45904</v>
      </c>
      <c r="G339" s="59"/>
      <c r="H339" s="4">
        <v>1241</v>
      </c>
      <c r="I339" s="59"/>
    </row>
    <row r="340" spans="4:9" ht="12.75">
      <c r="D340" t="s">
        <v>1674</v>
      </c>
      <c r="G340" s="59"/>
      <c r="I340" s="59"/>
    </row>
    <row r="341" spans="2:9" ht="12.75">
      <c r="B341" s="10" t="s">
        <v>1264</v>
      </c>
      <c r="E341" t="s">
        <v>1034</v>
      </c>
      <c r="F341" s="4">
        <v>4358</v>
      </c>
      <c r="G341" s="59"/>
      <c r="H341" s="4">
        <v>72</v>
      </c>
      <c r="I341" s="59"/>
    </row>
    <row r="342" spans="2:9" ht="12.75">
      <c r="B342" s="10" t="s">
        <v>1265</v>
      </c>
      <c r="E342" s="54" t="s">
        <v>575</v>
      </c>
      <c r="F342" s="4">
        <v>798025</v>
      </c>
      <c r="G342" s="59"/>
      <c r="H342" s="4">
        <v>5385</v>
      </c>
      <c r="I342" s="59"/>
    </row>
    <row r="343" spans="2:9" ht="12.75">
      <c r="B343" s="10" t="s">
        <v>1333</v>
      </c>
      <c r="C343" s="188" t="s">
        <v>1675</v>
      </c>
      <c r="D343" s="188"/>
      <c r="E343" s="188"/>
      <c r="F343" s="4">
        <v>1371</v>
      </c>
      <c r="G343" s="59"/>
      <c r="H343" s="4">
        <v>24</v>
      </c>
      <c r="I343" s="59"/>
    </row>
    <row r="344" spans="2:9" ht="12.75">
      <c r="B344" s="10" t="s">
        <v>1334</v>
      </c>
      <c r="C344" s="188"/>
      <c r="D344" s="188"/>
      <c r="E344" s="188"/>
      <c r="F344" s="4">
        <v>313</v>
      </c>
      <c r="G344" s="59"/>
      <c r="H344" s="4">
        <v>6</v>
      </c>
      <c r="I344" s="59"/>
    </row>
    <row r="345" spans="2:9" ht="12.75">
      <c r="B345" s="10" t="s">
        <v>1008</v>
      </c>
      <c r="C345" s="188"/>
      <c r="D345" s="188"/>
      <c r="E345" s="188"/>
      <c r="F345" s="4">
        <v>220</v>
      </c>
      <c r="G345" s="59"/>
      <c r="H345" s="4">
        <v>2</v>
      </c>
      <c r="I345" s="59"/>
    </row>
    <row r="346" spans="2:9" ht="12.75">
      <c r="B346" s="10" t="s">
        <v>1009</v>
      </c>
      <c r="C346" s="188"/>
      <c r="D346" s="188"/>
      <c r="E346" s="188"/>
      <c r="F346" s="4">
        <v>365</v>
      </c>
      <c r="G346" s="59"/>
      <c r="H346" s="4">
        <v>2</v>
      </c>
      <c r="I346" s="59"/>
    </row>
    <row r="347" spans="2:9" ht="12.75">
      <c r="B347" s="10" t="s">
        <v>55</v>
      </c>
      <c r="C347" s="188"/>
      <c r="D347" s="188"/>
      <c r="E347" s="188"/>
      <c r="G347" s="59"/>
      <c r="I347" s="59"/>
    </row>
    <row r="348" spans="2:9" ht="12.75">
      <c r="B348" s="10" t="s">
        <v>402</v>
      </c>
      <c r="C348" s="188"/>
      <c r="D348" s="188"/>
      <c r="E348" s="188"/>
      <c r="F348" s="4">
        <v>0</v>
      </c>
      <c r="G348" s="59"/>
      <c r="H348" s="4">
        <v>0</v>
      </c>
      <c r="I348" s="59"/>
    </row>
    <row r="349" spans="2:9" ht="12.75">
      <c r="B349" s="10">
        <v>4</v>
      </c>
      <c r="C349" s="8" t="s">
        <v>1676</v>
      </c>
      <c r="F349" s="4">
        <v>5281</v>
      </c>
      <c r="G349" s="59"/>
      <c r="H349" s="4">
        <v>5082</v>
      </c>
      <c r="I349" s="59"/>
    </row>
    <row r="350" spans="3:9" ht="12.75">
      <c r="C350" s="1" t="s">
        <v>1677</v>
      </c>
      <c r="G350" s="59">
        <f>SUM(F334:F349)</f>
        <v>984438</v>
      </c>
      <c r="I350" s="59">
        <f>SUM(H334:H349)</f>
        <v>78829</v>
      </c>
    </row>
    <row r="351" spans="1:9" ht="12.75">
      <c r="A351" s="73"/>
      <c r="B351" s="78"/>
      <c r="C351" s="100" t="s">
        <v>1678</v>
      </c>
      <c r="D351" s="68"/>
      <c r="E351" s="68"/>
      <c r="F351" s="69"/>
      <c r="G351" s="70">
        <f>SUM(F285:F350)</f>
        <v>29866353</v>
      </c>
      <c r="H351" s="69"/>
      <c r="I351" s="70">
        <f>SUM(H285:H350)</f>
        <v>65934644.15</v>
      </c>
    </row>
    <row r="352" spans="1:9" ht="12.75">
      <c r="A352" s="73"/>
      <c r="B352" s="100" t="s">
        <v>1679</v>
      </c>
      <c r="C352" s="68"/>
      <c r="D352" s="68"/>
      <c r="E352" s="68"/>
      <c r="F352" s="69"/>
      <c r="G352" s="70"/>
      <c r="H352" s="69"/>
      <c r="I352" s="70"/>
    </row>
    <row r="353" spans="1:9" ht="12.75">
      <c r="A353" s="66">
        <v>65</v>
      </c>
      <c r="B353" s="10">
        <v>1</v>
      </c>
      <c r="C353" t="s">
        <v>420</v>
      </c>
      <c r="F353" s="4">
        <v>878290</v>
      </c>
      <c r="G353" s="59"/>
      <c r="H353" s="4">
        <v>4382520</v>
      </c>
      <c r="I353" s="59"/>
    </row>
    <row r="354" spans="2:9" ht="12.75">
      <c r="B354" s="10">
        <v>2</v>
      </c>
      <c r="C354" t="s">
        <v>1680</v>
      </c>
      <c r="F354" s="4">
        <v>316533</v>
      </c>
      <c r="G354" s="59"/>
      <c r="H354" s="4">
        <v>5376354</v>
      </c>
      <c r="I354" s="59"/>
    </row>
    <row r="355" spans="2:9" ht="12.75">
      <c r="B355" s="10" t="s">
        <v>1264</v>
      </c>
      <c r="C355" s="8" t="s">
        <v>421</v>
      </c>
      <c r="F355" s="4">
        <v>2536</v>
      </c>
      <c r="G355" s="59"/>
      <c r="H355" s="4">
        <v>11705</v>
      </c>
      <c r="I355" s="59"/>
    </row>
    <row r="356" spans="2:9" ht="12.75">
      <c r="B356" s="10" t="s">
        <v>1265</v>
      </c>
      <c r="C356" s="8" t="s">
        <v>1681</v>
      </c>
      <c r="F356" s="4">
        <v>115549</v>
      </c>
      <c r="G356" s="59"/>
      <c r="H356" s="4">
        <v>508538</v>
      </c>
      <c r="I356" s="59"/>
    </row>
    <row r="357" spans="2:9" ht="12.75">
      <c r="B357" s="10" t="s">
        <v>938</v>
      </c>
      <c r="C357" s="8" t="s">
        <v>1682</v>
      </c>
      <c r="F357" s="4">
        <v>136688</v>
      </c>
      <c r="G357" s="59"/>
      <c r="H357" s="4">
        <v>207109</v>
      </c>
      <c r="I357" s="59"/>
    </row>
    <row r="358" spans="2:9" ht="12.75">
      <c r="B358" s="10" t="s">
        <v>939</v>
      </c>
      <c r="C358" t="s">
        <v>422</v>
      </c>
      <c r="F358" s="4">
        <v>297226</v>
      </c>
      <c r="G358" s="59"/>
      <c r="H358" s="4">
        <v>639189</v>
      </c>
      <c r="I358" s="59"/>
    </row>
    <row r="359" spans="2:9" ht="12.75">
      <c r="B359" s="10" t="s">
        <v>23</v>
      </c>
      <c r="C359" t="s">
        <v>423</v>
      </c>
      <c r="F359" s="4">
        <v>1176</v>
      </c>
      <c r="G359" s="59"/>
      <c r="H359" s="4">
        <v>2474</v>
      </c>
      <c r="I359" s="59"/>
    </row>
    <row r="360" spans="2:9" ht="12.75">
      <c r="B360" s="10" t="s">
        <v>417</v>
      </c>
      <c r="C360" t="s">
        <v>424</v>
      </c>
      <c r="F360" s="4">
        <v>82160</v>
      </c>
      <c r="G360" s="59"/>
      <c r="H360" s="4">
        <v>160898</v>
      </c>
      <c r="I360" s="59"/>
    </row>
    <row r="361" spans="3:9" ht="12.75">
      <c r="C361" s="1" t="s">
        <v>1683</v>
      </c>
      <c r="G361" s="59">
        <f>SUM(F353:F360)</f>
        <v>1830158</v>
      </c>
      <c r="I361" s="59">
        <f>SUM(H353:H360)</f>
        <v>11288787</v>
      </c>
    </row>
    <row r="362" spans="1:9" ht="12.75">
      <c r="A362" s="66">
        <v>66</v>
      </c>
      <c r="B362" s="10" t="s">
        <v>1199</v>
      </c>
      <c r="C362" s="8" t="s">
        <v>425</v>
      </c>
      <c r="F362" s="4">
        <v>213236</v>
      </c>
      <c r="G362" s="59"/>
      <c r="H362" s="4">
        <v>5266453</v>
      </c>
      <c r="I362" s="59"/>
    </row>
    <row r="363" spans="2:9" ht="12.75">
      <c r="B363" s="10" t="s">
        <v>1203</v>
      </c>
      <c r="C363" s="8" t="s">
        <v>426</v>
      </c>
      <c r="F363" s="4">
        <v>216542</v>
      </c>
      <c r="G363" s="59"/>
      <c r="H363" s="4">
        <v>1699412</v>
      </c>
      <c r="I363" s="59"/>
    </row>
    <row r="364" spans="2:9" ht="12.75">
      <c r="B364" s="10" t="s">
        <v>1393</v>
      </c>
      <c r="C364" s="8" t="s">
        <v>803</v>
      </c>
      <c r="F364" s="4">
        <v>82996</v>
      </c>
      <c r="G364" s="59"/>
      <c r="H364" s="4">
        <v>1070624</v>
      </c>
      <c r="I364" s="59"/>
    </row>
    <row r="365" spans="1:12" s="13" customFormat="1" ht="12.75">
      <c r="A365" s="73"/>
      <c r="B365" s="78" t="s">
        <v>1394</v>
      </c>
      <c r="C365" s="68" t="s">
        <v>1685</v>
      </c>
      <c r="D365" s="68"/>
      <c r="E365" s="68"/>
      <c r="F365" s="69"/>
      <c r="G365" s="70"/>
      <c r="H365" s="69"/>
      <c r="I365" s="60"/>
      <c r="J365" s="104"/>
      <c r="L365" s="122"/>
    </row>
    <row r="366" spans="2:9" ht="12.75">
      <c r="B366" s="10" t="s">
        <v>142</v>
      </c>
      <c r="C366" s="8" t="s">
        <v>427</v>
      </c>
      <c r="F366" s="4">
        <v>76755</v>
      </c>
      <c r="G366" s="59"/>
      <c r="H366" s="4">
        <v>173329</v>
      </c>
      <c r="I366" s="59"/>
    </row>
    <row r="367" spans="2:9" ht="12.75">
      <c r="B367" s="10" t="s">
        <v>143</v>
      </c>
      <c r="C367" s="8" t="s">
        <v>1686</v>
      </c>
      <c r="F367" s="4">
        <v>1118</v>
      </c>
      <c r="G367" s="59"/>
      <c r="H367" s="4">
        <v>289</v>
      </c>
      <c r="I367" s="59"/>
    </row>
    <row r="368" spans="2:9" ht="12.75">
      <c r="B368" s="10" t="s">
        <v>1264</v>
      </c>
      <c r="C368" s="8" t="s">
        <v>428</v>
      </c>
      <c r="F368" s="4">
        <v>183535</v>
      </c>
      <c r="G368" s="59"/>
      <c r="H368" s="4">
        <v>1572225</v>
      </c>
      <c r="I368" s="59"/>
    </row>
    <row r="369" spans="2:9" ht="12.75">
      <c r="B369" s="10" t="s">
        <v>1265</v>
      </c>
      <c r="C369" s="8" t="s">
        <v>429</v>
      </c>
      <c r="F369" s="4">
        <v>414430</v>
      </c>
      <c r="G369" s="59"/>
      <c r="H369" s="4">
        <v>579589</v>
      </c>
      <c r="I369" s="59"/>
    </row>
    <row r="370" spans="2:9" ht="12.75">
      <c r="B370" s="10" t="s">
        <v>938</v>
      </c>
      <c r="C370" s="8" t="s">
        <v>431</v>
      </c>
      <c r="F370" s="4">
        <v>133687</v>
      </c>
      <c r="G370" s="59"/>
      <c r="H370" s="4">
        <v>283365</v>
      </c>
      <c r="I370" s="59"/>
    </row>
    <row r="371" spans="2:9" ht="12.75">
      <c r="B371" s="10" t="s">
        <v>939</v>
      </c>
      <c r="C371" s="8"/>
      <c r="D371" t="s">
        <v>430</v>
      </c>
      <c r="F371" s="4">
        <v>222116</v>
      </c>
      <c r="G371" s="59"/>
      <c r="H371" s="4">
        <v>249395</v>
      </c>
      <c r="I371" s="59"/>
    </row>
    <row r="372" spans="2:9" ht="12.75">
      <c r="B372" s="10" t="s">
        <v>1523</v>
      </c>
      <c r="C372" s="8" t="s">
        <v>432</v>
      </c>
      <c r="F372" s="4">
        <v>51470</v>
      </c>
      <c r="G372" s="59"/>
      <c r="H372" s="4">
        <v>182466</v>
      </c>
      <c r="I372" s="59"/>
    </row>
    <row r="373" spans="2:9" ht="12.75">
      <c r="B373" s="10" t="s">
        <v>1539</v>
      </c>
      <c r="D373" t="s">
        <v>430</v>
      </c>
      <c r="F373" s="4">
        <v>493194</v>
      </c>
      <c r="G373" s="59"/>
      <c r="H373" s="4">
        <v>329459</v>
      </c>
      <c r="I373" s="59"/>
    </row>
    <row r="374" spans="2:9" ht="12.75">
      <c r="B374" s="10" t="s">
        <v>433</v>
      </c>
      <c r="C374" t="s">
        <v>434</v>
      </c>
      <c r="F374" s="4">
        <v>93445</v>
      </c>
      <c r="G374" s="59"/>
      <c r="H374" s="4">
        <v>80587</v>
      </c>
      <c r="I374" s="59"/>
    </row>
    <row r="375" spans="2:9" ht="12.75">
      <c r="B375" s="10" t="s">
        <v>1383</v>
      </c>
      <c r="C375" t="s">
        <v>1687</v>
      </c>
      <c r="F375" s="4">
        <v>61111</v>
      </c>
      <c r="G375" s="59"/>
      <c r="H375" s="4">
        <v>27246</v>
      </c>
      <c r="I375" s="59"/>
    </row>
    <row r="376" spans="2:9" ht="12.75">
      <c r="B376" s="10" t="s">
        <v>1384</v>
      </c>
      <c r="C376" t="s">
        <v>1688</v>
      </c>
      <c r="F376" s="4">
        <v>485537</v>
      </c>
      <c r="G376" s="59"/>
      <c r="H376" s="4">
        <v>511667</v>
      </c>
      <c r="I376" s="59"/>
    </row>
    <row r="377" spans="2:9" ht="12.75">
      <c r="B377" s="10" t="s">
        <v>1690</v>
      </c>
      <c r="C377" t="s">
        <v>1689</v>
      </c>
      <c r="F377" s="4">
        <v>95</v>
      </c>
      <c r="G377" s="59"/>
      <c r="H377" s="4">
        <v>22</v>
      </c>
      <c r="I377" s="59"/>
    </row>
    <row r="378" spans="2:9" ht="12.75">
      <c r="B378" s="10" t="s">
        <v>1691</v>
      </c>
      <c r="D378" t="s">
        <v>1208</v>
      </c>
      <c r="F378" s="4">
        <v>7764</v>
      </c>
      <c r="G378" s="59"/>
      <c r="H378" s="4">
        <v>902</v>
      </c>
      <c r="I378" s="59"/>
    </row>
    <row r="379" spans="1:12" s="13" customFormat="1" ht="12.75">
      <c r="A379" s="66"/>
      <c r="B379" s="103"/>
      <c r="C379" s="139" t="s">
        <v>435</v>
      </c>
      <c r="F379" s="18"/>
      <c r="G379" s="60">
        <f>SUM(F362:F378)</f>
        <v>2737031</v>
      </c>
      <c r="H379" s="18"/>
      <c r="I379" s="60">
        <f>SUM(H362:H378)</f>
        <v>12027030</v>
      </c>
      <c r="J379" s="104"/>
      <c r="L379" s="122"/>
    </row>
    <row r="380" spans="1:11" ht="12.75">
      <c r="A380" s="66">
        <v>67</v>
      </c>
      <c r="B380" s="10" t="s">
        <v>1455</v>
      </c>
      <c r="C380" t="s">
        <v>436</v>
      </c>
      <c r="F380" s="4">
        <v>285491</v>
      </c>
      <c r="G380" s="59"/>
      <c r="H380" s="22">
        <f>J380/40</f>
        <v>412.525</v>
      </c>
      <c r="I380" s="59"/>
      <c r="J380" s="31">
        <v>16501</v>
      </c>
      <c r="K380" s="27" t="s">
        <v>403</v>
      </c>
    </row>
    <row r="381" spans="2:11" ht="12.75">
      <c r="B381" s="10" t="s">
        <v>1456</v>
      </c>
      <c r="C381" t="s">
        <v>1694</v>
      </c>
      <c r="F381" s="4">
        <v>29686</v>
      </c>
      <c r="G381" s="59"/>
      <c r="H381" s="22">
        <f>J381/40</f>
        <v>24.325</v>
      </c>
      <c r="I381" s="59"/>
      <c r="J381" s="31">
        <v>973</v>
      </c>
      <c r="K381" s="27" t="s">
        <v>403</v>
      </c>
    </row>
    <row r="382" spans="2:11" ht="12.75">
      <c r="B382" s="10" t="s">
        <v>1461</v>
      </c>
      <c r="C382" t="s">
        <v>437</v>
      </c>
      <c r="F382" s="4">
        <v>1360890</v>
      </c>
      <c r="G382" s="59"/>
      <c r="H382" s="22">
        <f>J382/40</f>
        <v>85.275</v>
      </c>
      <c r="I382" s="59"/>
      <c r="J382" s="31">
        <v>3411</v>
      </c>
      <c r="K382" s="27" t="s">
        <v>403</v>
      </c>
    </row>
    <row r="383" spans="1:9" ht="12.75">
      <c r="A383" s="66">
        <v>68</v>
      </c>
      <c r="B383" s="10" t="s">
        <v>1455</v>
      </c>
      <c r="C383" t="s">
        <v>1695</v>
      </c>
      <c r="F383" s="4">
        <v>3687</v>
      </c>
      <c r="G383" s="59"/>
      <c r="H383" s="4">
        <v>1167</v>
      </c>
      <c r="I383" s="59"/>
    </row>
    <row r="384" spans="2:9" ht="12.75">
      <c r="B384" s="10" t="s">
        <v>1456</v>
      </c>
      <c r="C384" t="s">
        <v>439</v>
      </c>
      <c r="F384" s="4">
        <v>482759</v>
      </c>
      <c r="G384" s="59"/>
      <c r="H384" s="4">
        <v>32172</v>
      </c>
      <c r="I384" s="59"/>
    </row>
    <row r="385" spans="1:12" s="13" customFormat="1" ht="12.75">
      <c r="A385" s="73"/>
      <c r="B385" s="78" t="s">
        <v>1461</v>
      </c>
      <c r="C385" s="68" t="s">
        <v>440</v>
      </c>
      <c r="D385" s="68"/>
      <c r="E385" s="68"/>
      <c r="F385" s="69"/>
      <c r="G385" s="70"/>
      <c r="H385" s="69"/>
      <c r="I385" s="60"/>
      <c r="J385" s="104"/>
      <c r="L385" s="122"/>
    </row>
    <row r="386" spans="1:9" ht="12.75">
      <c r="A386" s="66">
        <v>69</v>
      </c>
      <c r="B386" s="10">
        <v>1</v>
      </c>
      <c r="C386" t="s">
        <v>441</v>
      </c>
      <c r="F386" s="4">
        <v>34167</v>
      </c>
      <c r="G386" s="59"/>
      <c r="H386" s="4">
        <v>18041</v>
      </c>
      <c r="I386" s="59"/>
    </row>
    <row r="387" spans="2:9" ht="12.75">
      <c r="B387" s="10">
        <v>2</v>
      </c>
      <c r="D387" t="s">
        <v>442</v>
      </c>
      <c r="F387" s="4">
        <v>4128</v>
      </c>
      <c r="G387" s="59"/>
      <c r="H387" s="4">
        <v>1692</v>
      </c>
      <c r="I387" s="59"/>
    </row>
    <row r="388" spans="2:9" ht="12.75">
      <c r="B388" s="10">
        <v>3</v>
      </c>
      <c r="D388" t="s">
        <v>42</v>
      </c>
      <c r="F388" s="4">
        <v>135446</v>
      </c>
      <c r="G388" s="59"/>
      <c r="H388" s="4">
        <v>20998</v>
      </c>
      <c r="I388" s="59"/>
    </row>
    <row r="389" spans="1:9" ht="12.75">
      <c r="A389" s="66">
        <v>70</v>
      </c>
      <c r="B389" s="10" t="s">
        <v>1199</v>
      </c>
      <c r="C389" t="s">
        <v>443</v>
      </c>
      <c r="F389" s="4">
        <v>36613</v>
      </c>
      <c r="G389" s="59"/>
      <c r="H389" s="4">
        <v>3073</v>
      </c>
      <c r="I389" s="59"/>
    </row>
    <row r="390" spans="2:9" ht="12.75">
      <c r="B390" s="10" t="s">
        <v>1203</v>
      </c>
      <c r="C390" t="s">
        <v>444</v>
      </c>
      <c r="F390" s="4">
        <v>135124</v>
      </c>
      <c r="G390" s="59"/>
      <c r="H390" s="4">
        <v>17628</v>
      </c>
      <c r="I390" s="59"/>
    </row>
    <row r="391" spans="4:9" ht="12.75">
      <c r="D391" t="s">
        <v>445</v>
      </c>
      <c r="G391" s="59"/>
      <c r="I391" s="59"/>
    </row>
    <row r="392" spans="2:9" ht="12.75">
      <c r="B392" s="10" t="s">
        <v>142</v>
      </c>
      <c r="C392" s="8"/>
      <c r="E392" t="s">
        <v>446</v>
      </c>
      <c r="F392" s="4">
        <v>52533</v>
      </c>
      <c r="G392" s="59"/>
      <c r="H392" s="4">
        <v>15364</v>
      </c>
      <c r="I392" s="59"/>
    </row>
    <row r="393" spans="2:9" ht="12.75">
      <c r="B393" s="10" t="s">
        <v>143</v>
      </c>
      <c r="E393" t="s">
        <v>447</v>
      </c>
      <c r="F393" s="4">
        <v>110209</v>
      </c>
      <c r="G393" s="59"/>
      <c r="H393" s="4">
        <v>166125</v>
      </c>
      <c r="I393" s="59"/>
    </row>
    <row r="394" spans="2:9" ht="12.75">
      <c r="B394" s="10" t="s">
        <v>448</v>
      </c>
      <c r="C394" s="188" t="s">
        <v>452</v>
      </c>
      <c r="D394" s="188"/>
      <c r="E394" s="188"/>
      <c r="F394" s="4">
        <v>55</v>
      </c>
      <c r="G394" s="59"/>
      <c r="H394" s="4">
        <v>4</v>
      </c>
      <c r="I394" s="59"/>
    </row>
    <row r="395" spans="2:9" ht="12.75">
      <c r="B395" s="10" t="s">
        <v>449</v>
      </c>
      <c r="C395" s="188"/>
      <c r="D395" s="188"/>
      <c r="E395" s="188"/>
      <c r="F395" s="4">
        <v>1987</v>
      </c>
      <c r="G395" s="59"/>
      <c r="H395" s="4">
        <v>57</v>
      </c>
      <c r="I395" s="59"/>
    </row>
    <row r="396" spans="2:9" ht="12.75">
      <c r="B396" s="10" t="s">
        <v>450</v>
      </c>
      <c r="C396" s="188"/>
      <c r="D396" s="188"/>
      <c r="E396" s="188"/>
      <c r="F396" s="4">
        <v>5320</v>
      </c>
      <c r="G396" s="59"/>
      <c r="H396" s="4">
        <v>58</v>
      </c>
      <c r="I396" s="59"/>
    </row>
    <row r="397" spans="2:9" ht="12.75">
      <c r="B397" s="10" t="s">
        <v>451</v>
      </c>
      <c r="C397" s="188"/>
      <c r="D397" s="188"/>
      <c r="E397" s="188"/>
      <c r="F397" s="4">
        <v>25</v>
      </c>
      <c r="G397" s="59"/>
      <c r="H397" s="4">
        <v>0</v>
      </c>
      <c r="I397" s="59"/>
    </row>
    <row r="398" spans="1:9" ht="12.75">
      <c r="A398" s="66">
        <v>71</v>
      </c>
      <c r="B398" s="10" t="s">
        <v>1199</v>
      </c>
      <c r="C398" t="s">
        <v>1699</v>
      </c>
      <c r="F398" s="4">
        <v>26412</v>
      </c>
      <c r="G398" s="59"/>
      <c r="H398" s="4">
        <v>34385</v>
      </c>
      <c r="I398" s="59"/>
    </row>
    <row r="399" spans="2:9" ht="12.75">
      <c r="B399" s="10" t="s">
        <v>1203</v>
      </c>
      <c r="D399" t="s">
        <v>1698</v>
      </c>
      <c r="F399" s="4">
        <v>36022</v>
      </c>
      <c r="G399" s="59"/>
      <c r="H399" s="4">
        <v>32160</v>
      </c>
      <c r="I399" s="59"/>
    </row>
    <row r="400" spans="2:9" ht="12.75">
      <c r="B400" s="10" t="s">
        <v>1393</v>
      </c>
      <c r="D400" t="s">
        <v>453</v>
      </c>
      <c r="F400" s="4">
        <v>40796</v>
      </c>
      <c r="G400" s="59"/>
      <c r="H400" s="4">
        <v>29145</v>
      </c>
      <c r="I400" s="59"/>
    </row>
    <row r="401" spans="2:9" ht="12.75">
      <c r="B401" s="10" t="s">
        <v>1394</v>
      </c>
      <c r="C401" t="s">
        <v>454</v>
      </c>
      <c r="F401" s="4">
        <v>4009</v>
      </c>
      <c r="G401" s="59"/>
      <c r="H401" s="4">
        <v>2390</v>
      </c>
      <c r="I401" s="59"/>
    </row>
    <row r="402" spans="1:9" ht="12.75">
      <c r="A402" s="73"/>
      <c r="B402" s="78" t="s">
        <v>1395</v>
      </c>
      <c r="C402" s="68" t="s">
        <v>1146</v>
      </c>
      <c r="D402" s="68"/>
      <c r="E402" s="68"/>
      <c r="F402" s="69"/>
      <c r="G402" s="70"/>
      <c r="H402" s="69"/>
      <c r="I402" s="59"/>
    </row>
    <row r="403" spans="2:9" ht="12.75">
      <c r="B403" s="10" t="s">
        <v>142</v>
      </c>
      <c r="C403" t="s">
        <v>1700</v>
      </c>
      <c r="F403" s="4">
        <v>59161</v>
      </c>
      <c r="G403" s="59"/>
      <c r="H403" s="4">
        <v>25476</v>
      </c>
      <c r="I403" s="59"/>
    </row>
    <row r="404" spans="2:9" ht="12.75">
      <c r="B404" s="10" t="s">
        <v>143</v>
      </c>
      <c r="D404" t="s">
        <v>1698</v>
      </c>
      <c r="F404" s="4">
        <v>14302</v>
      </c>
      <c r="G404" s="59"/>
      <c r="H404" s="4">
        <v>8068</v>
      </c>
      <c r="I404" s="59"/>
    </row>
    <row r="405" spans="2:9" ht="12.75">
      <c r="B405" s="10" t="s">
        <v>916</v>
      </c>
      <c r="D405" t="s">
        <v>453</v>
      </c>
      <c r="F405" s="4">
        <v>210393</v>
      </c>
      <c r="G405" s="59"/>
      <c r="H405" s="4">
        <v>125832</v>
      </c>
      <c r="I405" s="59"/>
    </row>
    <row r="406" spans="2:9" ht="12.75">
      <c r="B406" s="10" t="s">
        <v>920</v>
      </c>
      <c r="D406" t="s">
        <v>455</v>
      </c>
      <c r="F406" s="4">
        <v>10483</v>
      </c>
      <c r="G406" s="59"/>
      <c r="H406" s="4">
        <v>7277</v>
      </c>
      <c r="I406" s="59"/>
    </row>
    <row r="407" spans="3:9" ht="12.75">
      <c r="C407" t="s">
        <v>456</v>
      </c>
      <c r="G407" s="59"/>
      <c r="I407" s="59"/>
    </row>
    <row r="408" spans="2:9" ht="12.75">
      <c r="B408" s="10" t="s">
        <v>1264</v>
      </c>
      <c r="D408" t="s">
        <v>1701</v>
      </c>
      <c r="F408" s="4">
        <v>67032</v>
      </c>
      <c r="G408" s="59"/>
      <c r="H408" s="4">
        <v>12961</v>
      </c>
      <c r="I408" s="59"/>
    </row>
    <row r="409" spans="2:9" ht="12.75">
      <c r="B409" s="10" t="s">
        <v>1265</v>
      </c>
      <c r="D409" t="s">
        <v>1702</v>
      </c>
      <c r="F409" s="4">
        <v>57158</v>
      </c>
      <c r="G409" s="59"/>
      <c r="H409" s="4">
        <v>6580</v>
      </c>
      <c r="I409" s="59"/>
    </row>
    <row r="410" spans="2:9" ht="12.75">
      <c r="B410" s="10" t="s">
        <v>938</v>
      </c>
      <c r="C410" t="s">
        <v>457</v>
      </c>
      <c r="F410" s="4">
        <v>202364</v>
      </c>
      <c r="G410" s="59"/>
      <c r="H410" s="4">
        <v>13471</v>
      </c>
      <c r="I410" s="59"/>
    </row>
    <row r="411" spans="2:9" ht="12.75">
      <c r="B411" s="10" t="s">
        <v>939</v>
      </c>
      <c r="C411" t="s">
        <v>458</v>
      </c>
      <c r="F411" s="4">
        <v>408839</v>
      </c>
      <c r="G411" s="59"/>
      <c r="H411" s="4">
        <v>30937</v>
      </c>
      <c r="I411" s="59"/>
    </row>
    <row r="412" spans="3:9" ht="12.75">
      <c r="C412" t="s">
        <v>459</v>
      </c>
      <c r="G412" s="59"/>
      <c r="I412" s="59"/>
    </row>
    <row r="413" spans="4:9" ht="12.75">
      <c r="D413" t="s">
        <v>460</v>
      </c>
      <c r="F413" s="4">
        <v>302487</v>
      </c>
      <c r="G413" s="59"/>
      <c r="H413" s="4">
        <v>43191</v>
      </c>
      <c r="I413" s="59"/>
    </row>
    <row r="414" spans="4:9" ht="12.75">
      <c r="D414" t="s">
        <v>461</v>
      </c>
      <c r="F414" s="4">
        <v>70300</v>
      </c>
      <c r="G414" s="59"/>
      <c r="H414" s="4">
        <v>30448</v>
      </c>
      <c r="I414" s="59"/>
    </row>
    <row r="415" spans="2:9" ht="12.75">
      <c r="B415" s="10" t="s">
        <v>1204</v>
      </c>
      <c r="C415" t="s">
        <v>1703</v>
      </c>
      <c r="F415" s="4">
        <v>758</v>
      </c>
      <c r="G415" s="59"/>
      <c r="H415" s="4">
        <v>271</v>
      </c>
      <c r="I415" s="59"/>
    </row>
    <row r="416" spans="3:9" ht="12.75">
      <c r="C416" s="1" t="s">
        <v>462</v>
      </c>
      <c r="G416" s="59">
        <f>SUM(F398:F415)</f>
        <v>1510516</v>
      </c>
      <c r="I416" s="59">
        <f>SUM(H398:H415)</f>
        <v>402592</v>
      </c>
    </row>
    <row r="417" spans="1:9" ht="12.75">
      <c r="A417" s="66">
        <v>72</v>
      </c>
      <c r="B417" s="10">
        <v>1</v>
      </c>
      <c r="C417" t="s">
        <v>463</v>
      </c>
      <c r="F417" s="4">
        <v>12045</v>
      </c>
      <c r="G417" s="59"/>
      <c r="H417" s="4">
        <v>239905</v>
      </c>
      <c r="I417" s="59"/>
    </row>
    <row r="418" spans="2:9" ht="12.75">
      <c r="B418" s="10" t="s">
        <v>142</v>
      </c>
      <c r="D418" t="s">
        <v>464</v>
      </c>
      <c r="F418" s="4">
        <v>917931</v>
      </c>
      <c r="G418" s="59"/>
      <c r="H418" s="4">
        <v>4563795</v>
      </c>
      <c r="I418" s="59"/>
    </row>
    <row r="419" spans="2:9" ht="12.75">
      <c r="B419" s="10" t="s">
        <v>143</v>
      </c>
      <c r="C419" t="s">
        <v>465</v>
      </c>
      <c r="F419" s="4">
        <v>508454</v>
      </c>
      <c r="G419" s="59"/>
      <c r="H419" s="4">
        <v>2432937</v>
      </c>
      <c r="I419" s="59"/>
    </row>
    <row r="420" spans="2:9" ht="12.75">
      <c r="B420" s="10" t="s">
        <v>916</v>
      </c>
      <c r="C420" t="s">
        <v>466</v>
      </c>
      <c r="F420" s="4">
        <v>49608</v>
      </c>
      <c r="G420" s="59"/>
      <c r="H420" s="4">
        <v>106902</v>
      </c>
      <c r="I420" s="59"/>
    </row>
    <row r="421" spans="1:9" ht="12.75">
      <c r="A421" s="66">
        <v>73</v>
      </c>
      <c r="C421" t="s">
        <v>467</v>
      </c>
      <c r="F421" s="4">
        <v>205052</v>
      </c>
      <c r="G421" s="59"/>
      <c r="H421" s="4">
        <v>405148</v>
      </c>
      <c r="I421" s="59"/>
    </row>
    <row r="422" spans="1:9" ht="12.75">
      <c r="A422" s="66">
        <v>74</v>
      </c>
      <c r="B422" s="10" t="s">
        <v>1199</v>
      </c>
      <c r="C422" t="s">
        <v>468</v>
      </c>
      <c r="F422" s="4">
        <v>515008</v>
      </c>
      <c r="G422" s="59"/>
      <c r="H422" s="4">
        <v>412388</v>
      </c>
      <c r="I422" s="59"/>
    </row>
    <row r="423" spans="2:9" ht="12.75">
      <c r="B423" s="10" t="s">
        <v>1203</v>
      </c>
      <c r="C423" t="s">
        <v>472</v>
      </c>
      <c r="F423" s="4">
        <v>201917</v>
      </c>
      <c r="G423" s="59"/>
      <c r="H423" s="4">
        <v>135615</v>
      </c>
      <c r="I423" s="59"/>
    </row>
    <row r="424" spans="2:9" ht="12.75">
      <c r="B424" s="10" t="s">
        <v>1393</v>
      </c>
      <c r="C424" t="s">
        <v>469</v>
      </c>
      <c r="F424" s="4">
        <v>28059</v>
      </c>
      <c r="G424" s="59"/>
      <c r="H424" s="4">
        <v>29145</v>
      </c>
      <c r="I424" s="59"/>
    </row>
    <row r="425" spans="2:9" ht="12.75">
      <c r="B425" s="10" t="s">
        <v>1394</v>
      </c>
      <c r="C425" t="s">
        <v>470</v>
      </c>
      <c r="F425" s="4">
        <v>285763</v>
      </c>
      <c r="G425" s="59"/>
      <c r="H425" s="4">
        <v>64851</v>
      </c>
      <c r="I425" s="59"/>
    </row>
    <row r="426" spans="2:9" ht="12.75">
      <c r="B426" s="10" t="s">
        <v>142</v>
      </c>
      <c r="C426" t="s">
        <v>471</v>
      </c>
      <c r="F426" s="4">
        <v>55285</v>
      </c>
      <c r="G426" s="59"/>
      <c r="H426" s="4">
        <v>24576</v>
      </c>
      <c r="I426" s="59"/>
    </row>
    <row r="427" spans="2:9" ht="12.75">
      <c r="B427" s="10" t="s">
        <v>143</v>
      </c>
      <c r="C427" t="s">
        <v>472</v>
      </c>
      <c r="F427" s="4">
        <v>11587</v>
      </c>
      <c r="G427" s="59"/>
      <c r="H427" s="4">
        <v>2134</v>
      </c>
      <c r="I427" s="59"/>
    </row>
    <row r="428" spans="2:9" ht="12.75">
      <c r="B428" s="10" t="s">
        <v>1264</v>
      </c>
      <c r="C428" t="s">
        <v>473</v>
      </c>
      <c r="F428" s="4">
        <v>7706</v>
      </c>
      <c r="G428" s="59"/>
      <c r="H428" s="4">
        <v>1253</v>
      </c>
      <c r="I428" s="59"/>
    </row>
    <row r="429" spans="2:9" ht="12.75">
      <c r="B429" s="10" t="s">
        <v>1265</v>
      </c>
      <c r="C429" t="s">
        <v>474</v>
      </c>
      <c r="F429" s="4">
        <v>25350</v>
      </c>
      <c r="G429" s="59"/>
      <c r="H429" s="4">
        <v>1925</v>
      </c>
      <c r="I429" s="59"/>
    </row>
    <row r="430" spans="1:12" s="13" customFormat="1" ht="12.75">
      <c r="A430" s="66"/>
      <c r="B430" s="103"/>
      <c r="C430" s="139" t="s">
        <v>475</v>
      </c>
      <c r="F430" s="18"/>
      <c r="G430" s="60">
        <f>SUM(F422:F429)</f>
        <v>1130675</v>
      </c>
      <c r="H430" s="18"/>
      <c r="I430" s="60">
        <f>SUM(H422:H429)</f>
        <v>671887</v>
      </c>
      <c r="J430" s="104"/>
      <c r="L430" s="122"/>
    </row>
    <row r="431" spans="1:9" ht="12.75">
      <c r="A431" s="66">
        <v>75</v>
      </c>
      <c r="B431" s="10">
        <v>1</v>
      </c>
      <c r="C431" t="s">
        <v>407</v>
      </c>
      <c r="F431" s="4">
        <v>306546</v>
      </c>
      <c r="G431" s="59"/>
      <c r="H431" s="4">
        <v>47185</v>
      </c>
      <c r="I431" s="59"/>
    </row>
    <row r="432" spans="2:9" ht="12.75">
      <c r="B432" s="10">
        <v>2</v>
      </c>
      <c r="D432" t="s">
        <v>476</v>
      </c>
      <c r="F432" s="4">
        <v>292582</v>
      </c>
      <c r="G432" s="59"/>
      <c r="H432" s="4">
        <v>28040</v>
      </c>
      <c r="I432" s="59"/>
    </row>
    <row r="433" spans="2:9" ht="12.75">
      <c r="B433" s="10">
        <v>3</v>
      </c>
      <c r="D433" t="s">
        <v>1027</v>
      </c>
      <c r="F433" s="4">
        <v>187009</v>
      </c>
      <c r="G433" s="59"/>
      <c r="H433" s="4">
        <v>9629</v>
      </c>
      <c r="I433" s="59"/>
    </row>
    <row r="434" spans="1:9" ht="12.75">
      <c r="A434" s="66">
        <v>76</v>
      </c>
      <c r="B434" s="10" t="s">
        <v>1199</v>
      </c>
      <c r="C434" t="s">
        <v>1028</v>
      </c>
      <c r="F434" s="4">
        <v>96691</v>
      </c>
      <c r="G434" s="59"/>
      <c r="H434" s="4">
        <v>5229</v>
      </c>
      <c r="I434" s="59"/>
    </row>
    <row r="435" spans="2:9" ht="12.75">
      <c r="B435" s="10" t="s">
        <v>1203</v>
      </c>
      <c r="C435" t="s">
        <v>1029</v>
      </c>
      <c r="F435" s="4">
        <v>117244</v>
      </c>
      <c r="G435" s="59"/>
      <c r="H435" s="4">
        <v>5782</v>
      </c>
      <c r="I435" s="59"/>
    </row>
    <row r="436" spans="2:9" ht="12.75">
      <c r="B436" s="10">
        <v>2</v>
      </c>
      <c r="C436" t="s">
        <v>1030</v>
      </c>
      <c r="F436" s="4">
        <v>147847</v>
      </c>
      <c r="G436" s="59"/>
      <c r="H436" s="4">
        <v>3145</v>
      </c>
      <c r="I436" s="59"/>
    </row>
    <row r="437" spans="2:9" ht="12.75">
      <c r="B437" s="10">
        <v>3</v>
      </c>
      <c r="C437" t="s">
        <v>477</v>
      </c>
      <c r="F437" s="4">
        <v>338988</v>
      </c>
      <c r="G437" s="59"/>
      <c r="H437" s="4">
        <v>3667</v>
      </c>
      <c r="I437" s="59"/>
    </row>
    <row r="438" spans="3:9" ht="12.75">
      <c r="C438" s="1" t="s">
        <v>1031</v>
      </c>
      <c r="G438" s="59">
        <f>SUM(F431:F437)</f>
        <v>1486907</v>
      </c>
      <c r="I438" s="59">
        <f>SUM(H431:H437)</f>
        <v>102677</v>
      </c>
    </row>
    <row r="439" spans="1:9" ht="12.75">
      <c r="A439" s="66">
        <v>77</v>
      </c>
      <c r="B439" s="10" t="s">
        <v>1199</v>
      </c>
      <c r="C439" t="s">
        <v>478</v>
      </c>
      <c r="F439" s="4">
        <v>61863</v>
      </c>
      <c r="G439" s="59"/>
      <c r="H439" s="4">
        <v>48851</v>
      </c>
      <c r="I439" s="59"/>
    </row>
    <row r="440" spans="2:9" ht="12.75">
      <c r="B440" s="10" t="s">
        <v>479</v>
      </c>
      <c r="C440" t="s">
        <v>480</v>
      </c>
      <c r="F440" s="4">
        <v>25940</v>
      </c>
      <c r="G440" s="59"/>
      <c r="H440" s="4">
        <v>19840</v>
      </c>
      <c r="I440" s="59"/>
    </row>
    <row r="441" spans="2:9" ht="12.75">
      <c r="B441" s="10" t="s">
        <v>1203</v>
      </c>
      <c r="C441" t="s">
        <v>481</v>
      </c>
      <c r="F441" s="4">
        <v>71445</v>
      </c>
      <c r="G441" s="59"/>
      <c r="H441" s="4">
        <v>19984</v>
      </c>
      <c r="I441" s="59"/>
    </row>
    <row r="442" spans="3:9" ht="12.75">
      <c r="C442" t="s">
        <v>482</v>
      </c>
      <c r="G442" s="59"/>
      <c r="I442" s="59"/>
    </row>
    <row r="443" spans="2:9" ht="12.75">
      <c r="B443" s="10" t="s">
        <v>142</v>
      </c>
      <c r="D443" t="s">
        <v>483</v>
      </c>
      <c r="F443" s="4">
        <v>86631</v>
      </c>
      <c r="G443" s="59"/>
      <c r="H443" s="4">
        <v>6473</v>
      </c>
      <c r="I443" s="59"/>
    </row>
    <row r="444" spans="2:9" ht="12.75">
      <c r="B444" s="10" t="s">
        <v>143</v>
      </c>
      <c r="D444" t="s">
        <v>484</v>
      </c>
      <c r="F444" s="4">
        <v>267837</v>
      </c>
      <c r="G444" s="59"/>
      <c r="H444" s="4">
        <v>17473</v>
      </c>
      <c r="I444" s="59"/>
    </row>
    <row r="445" spans="2:9" ht="12.75">
      <c r="B445" s="10">
        <v>3</v>
      </c>
      <c r="C445" s="14" t="s">
        <v>1581</v>
      </c>
      <c r="F445" s="4">
        <v>238250</v>
      </c>
      <c r="G445" s="59"/>
      <c r="H445" s="4">
        <v>9243</v>
      </c>
      <c r="I445" s="59"/>
    </row>
    <row r="446" spans="3:9" ht="12.75">
      <c r="C446" t="s">
        <v>1014</v>
      </c>
      <c r="G446" s="59"/>
      <c r="I446" s="59"/>
    </row>
    <row r="447" spans="2:9" ht="12.75">
      <c r="B447" s="10" t="s">
        <v>938</v>
      </c>
      <c r="D447" t="s">
        <v>485</v>
      </c>
      <c r="F447" s="4">
        <v>207477</v>
      </c>
      <c r="G447" s="59"/>
      <c r="H447" s="4">
        <v>7867</v>
      </c>
      <c r="I447" s="59"/>
    </row>
    <row r="448" spans="2:9" ht="12.75">
      <c r="B448" s="10" t="s">
        <v>939</v>
      </c>
      <c r="D448" t="s">
        <v>1015</v>
      </c>
      <c r="F448" s="4">
        <v>20135</v>
      </c>
      <c r="G448" s="59"/>
      <c r="H448" s="4">
        <v>513</v>
      </c>
      <c r="I448" s="59"/>
    </row>
    <row r="449" spans="2:9" ht="12.75">
      <c r="B449" s="10" t="s">
        <v>1523</v>
      </c>
      <c r="C449" t="s">
        <v>486</v>
      </c>
      <c r="F449" s="4">
        <v>25218</v>
      </c>
      <c r="G449" s="59"/>
      <c r="H449" s="4">
        <v>423</v>
      </c>
      <c r="I449" s="59"/>
    </row>
    <row r="450" spans="2:9" ht="12.75">
      <c r="B450" s="10" t="s">
        <v>1539</v>
      </c>
      <c r="C450" t="s">
        <v>487</v>
      </c>
      <c r="F450" s="4">
        <v>234143</v>
      </c>
      <c r="G450" s="59"/>
      <c r="H450" s="4">
        <v>5153</v>
      </c>
      <c r="I450" s="59"/>
    </row>
    <row r="451" spans="3:9" ht="12.75">
      <c r="C451" t="s">
        <v>488</v>
      </c>
      <c r="G451" s="59"/>
      <c r="I451" s="59"/>
    </row>
    <row r="452" spans="2:9" ht="12.75">
      <c r="B452" s="10" t="s">
        <v>1383</v>
      </c>
      <c r="D452" t="s">
        <v>489</v>
      </c>
      <c r="F452" s="4">
        <v>343821</v>
      </c>
      <c r="G452" s="59"/>
      <c r="H452" s="4">
        <v>161471</v>
      </c>
      <c r="I452" s="59"/>
    </row>
    <row r="453" spans="2:9" ht="12.75">
      <c r="B453" s="10" t="s">
        <v>1384</v>
      </c>
      <c r="D453" t="s">
        <v>490</v>
      </c>
      <c r="F453" s="4">
        <v>220647</v>
      </c>
      <c r="G453" s="59"/>
      <c r="H453" s="4">
        <v>55585</v>
      </c>
      <c r="I453" s="59"/>
    </row>
    <row r="454" spans="2:10" ht="12.75">
      <c r="B454" s="10" t="s">
        <v>1385</v>
      </c>
      <c r="C454" t="s">
        <v>491</v>
      </c>
      <c r="F454" s="4">
        <v>8169</v>
      </c>
      <c r="G454" s="59"/>
      <c r="H454" s="4">
        <v>149</v>
      </c>
      <c r="I454" s="59"/>
      <c r="J454" s="42"/>
    </row>
    <row r="455" spans="2:9" ht="12.75">
      <c r="B455" s="10" t="s">
        <v>1018</v>
      </c>
      <c r="C455" t="s">
        <v>492</v>
      </c>
      <c r="F455" s="4">
        <v>148906</v>
      </c>
      <c r="G455" s="59"/>
      <c r="H455" s="4">
        <v>9266</v>
      </c>
      <c r="I455" s="59"/>
    </row>
    <row r="456" spans="2:9" ht="12.75">
      <c r="B456" s="10" t="s">
        <v>934</v>
      </c>
      <c r="C456" t="s">
        <v>1016</v>
      </c>
      <c r="F456" s="4">
        <v>5513</v>
      </c>
      <c r="G456" s="59"/>
      <c r="H456" s="4">
        <v>44847</v>
      </c>
      <c r="I456" s="59"/>
    </row>
    <row r="457" spans="1:12" s="13" customFormat="1" ht="12.75">
      <c r="A457" s="66"/>
      <c r="B457" s="103"/>
      <c r="C457" s="139" t="s">
        <v>1017</v>
      </c>
      <c r="F457" s="18"/>
      <c r="G457" s="60">
        <f>SUM(F439:F456)</f>
        <v>1965995</v>
      </c>
      <c r="H457" s="18"/>
      <c r="I457" s="60">
        <f>SUM(H439:H456)</f>
        <v>407138</v>
      </c>
      <c r="J457" s="104"/>
      <c r="L457" s="122"/>
    </row>
    <row r="458" spans="1:9" ht="12.75">
      <c r="A458" s="66">
        <v>78</v>
      </c>
      <c r="C458" t="s">
        <v>30</v>
      </c>
      <c r="G458" s="59"/>
      <c r="I458" s="59"/>
    </row>
    <row r="459" spans="2:9" ht="12.75">
      <c r="B459" s="10" t="s">
        <v>1199</v>
      </c>
      <c r="D459" t="s">
        <v>1019</v>
      </c>
      <c r="F459" s="4">
        <v>8809</v>
      </c>
      <c r="G459" s="59"/>
      <c r="H459" s="4">
        <v>471</v>
      </c>
      <c r="I459" s="59"/>
    </row>
    <row r="460" spans="2:12" ht="12.75">
      <c r="B460" s="10" t="s">
        <v>1203</v>
      </c>
      <c r="D460" t="s">
        <v>1660</v>
      </c>
      <c r="F460" s="4">
        <v>3960</v>
      </c>
      <c r="G460" s="59"/>
      <c r="H460" s="22">
        <f>J460/1200</f>
        <v>61.88916666666667</v>
      </c>
      <c r="I460" s="59"/>
      <c r="J460" s="30">
        <v>74267</v>
      </c>
      <c r="K460" s="29" t="s">
        <v>404</v>
      </c>
      <c r="L460" s="37" t="s">
        <v>1276</v>
      </c>
    </row>
    <row r="461" spans="2:12" ht="12.75">
      <c r="B461" s="10" t="s">
        <v>1393</v>
      </c>
      <c r="D461" t="s">
        <v>1020</v>
      </c>
      <c r="F461" s="4">
        <v>5385</v>
      </c>
      <c r="G461" s="59"/>
      <c r="H461" s="22">
        <f aca="true" t="shared" si="0" ref="H461:H468">J461/1200</f>
        <v>79.72</v>
      </c>
      <c r="I461" s="59"/>
      <c r="J461" s="30">
        <v>95664</v>
      </c>
      <c r="K461" s="29" t="s">
        <v>404</v>
      </c>
      <c r="L461" s="37"/>
    </row>
    <row r="462" spans="2:12" ht="12.75">
      <c r="B462" s="10" t="s">
        <v>1394</v>
      </c>
      <c r="D462" t="s">
        <v>1021</v>
      </c>
      <c r="F462" s="4">
        <v>4710</v>
      </c>
      <c r="G462" s="59"/>
      <c r="H462" s="22">
        <f t="shared" si="0"/>
        <v>63.3475</v>
      </c>
      <c r="I462" s="59"/>
      <c r="J462" s="30">
        <v>76017</v>
      </c>
      <c r="K462" s="29" t="s">
        <v>404</v>
      </c>
      <c r="L462" s="37"/>
    </row>
    <row r="463" spans="2:12" ht="12.75">
      <c r="B463" s="10" t="s">
        <v>1395</v>
      </c>
      <c r="D463" t="s">
        <v>1022</v>
      </c>
      <c r="F463" s="4">
        <v>3586</v>
      </c>
      <c r="G463" s="59"/>
      <c r="H463" s="22">
        <f t="shared" si="0"/>
        <v>45.44416666666667</v>
      </c>
      <c r="I463" s="59"/>
      <c r="J463" s="30">
        <v>54533</v>
      </c>
      <c r="K463" s="29" t="s">
        <v>404</v>
      </c>
      <c r="L463" s="37"/>
    </row>
    <row r="464" spans="2:12" ht="12.75">
      <c r="B464" s="10" t="s">
        <v>924</v>
      </c>
      <c r="D464" t="s">
        <v>1023</v>
      </c>
      <c r="F464" s="4">
        <v>2772</v>
      </c>
      <c r="G464" s="59"/>
      <c r="H464" s="22">
        <f t="shared" si="0"/>
        <v>32.60166666666667</v>
      </c>
      <c r="I464" s="59"/>
      <c r="J464" s="30">
        <v>39122</v>
      </c>
      <c r="K464" s="29" t="s">
        <v>404</v>
      </c>
      <c r="L464" s="37"/>
    </row>
    <row r="465" spans="2:12" ht="12.75">
      <c r="B465" s="10" t="s">
        <v>926</v>
      </c>
      <c r="D465" t="s">
        <v>1024</v>
      </c>
      <c r="F465" s="4">
        <v>1830</v>
      </c>
      <c r="G465" s="59"/>
      <c r="H465" s="22">
        <f t="shared" si="0"/>
        <v>22.073333333333334</v>
      </c>
      <c r="I465" s="59"/>
      <c r="J465" s="30">
        <v>26488</v>
      </c>
      <c r="K465" s="29" t="s">
        <v>404</v>
      </c>
      <c r="L465" s="37"/>
    </row>
    <row r="466" spans="2:12" ht="12.75">
      <c r="B466" s="10" t="s">
        <v>1661</v>
      </c>
      <c r="D466" t="s">
        <v>1025</v>
      </c>
      <c r="F466" s="4">
        <v>4975</v>
      </c>
      <c r="G466" s="59"/>
      <c r="H466" s="22">
        <f t="shared" si="0"/>
        <v>58.844166666666666</v>
      </c>
      <c r="I466" s="59"/>
      <c r="J466" s="30">
        <v>70613</v>
      </c>
      <c r="K466" s="29" t="s">
        <v>404</v>
      </c>
      <c r="L466" s="37"/>
    </row>
    <row r="467" spans="2:12" ht="12.75">
      <c r="B467" s="10" t="s">
        <v>1662</v>
      </c>
      <c r="D467" t="s">
        <v>1026</v>
      </c>
      <c r="F467" s="4">
        <v>10700</v>
      </c>
      <c r="G467" s="59"/>
      <c r="H467" s="22">
        <f t="shared" si="0"/>
        <v>80.71</v>
      </c>
      <c r="I467" s="59"/>
      <c r="J467" s="30">
        <v>96852</v>
      </c>
      <c r="K467" s="29" t="s">
        <v>404</v>
      </c>
      <c r="L467" s="37"/>
    </row>
    <row r="468" spans="2:12" ht="12.75">
      <c r="B468" s="10" t="s">
        <v>1663</v>
      </c>
      <c r="D468" t="s">
        <v>1659</v>
      </c>
      <c r="F468" s="4">
        <v>0</v>
      </c>
      <c r="G468" s="59"/>
      <c r="H468" s="22">
        <f t="shared" si="0"/>
        <v>0</v>
      </c>
      <c r="I468" s="59"/>
      <c r="J468" s="30">
        <v>0</v>
      </c>
      <c r="K468" s="29" t="s">
        <v>404</v>
      </c>
      <c r="L468" s="37"/>
    </row>
    <row r="469" spans="3:9" ht="12.75">
      <c r="C469" t="s">
        <v>1664</v>
      </c>
      <c r="G469" s="59"/>
      <c r="I469" s="59"/>
    </row>
    <row r="470" spans="2:9" ht="12.75">
      <c r="B470" s="10" t="s">
        <v>142</v>
      </c>
      <c r="D470" t="s">
        <v>1019</v>
      </c>
      <c r="F470" s="4">
        <v>2213</v>
      </c>
      <c r="G470" s="59"/>
      <c r="H470" s="4">
        <v>110</v>
      </c>
      <c r="I470" s="59"/>
    </row>
    <row r="471" spans="2:11" ht="12.75">
      <c r="B471" s="10" t="s">
        <v>143</v>
      </c>
      <c r="D471" t="s">
        <v>1660</v>
      </c>
      <c r="F471" s="4">
        <v>3042</v>
      </c>
      <c r="G471" s="59"/>
      <c r="H471" s="22">
        <f aca="true" t="shared" si="1" ref="H471:H479">J471/1200</f>
        <v>90.9575</v>
      </c>
      <c r="I471" s="59"/>
      <c r="J471" s="30">
        <v>109149</v>
      </c>
      <c r="K471" s="29" t="s">
        <v>404</v>
      </c>
    </row>
    <row r="472" spans="2:11" ht="12.75">
      <c r="B472" s="10" t="s">
        <v>916</v>
      </c>
      <c r="D472" t="s">
        <v>1020</v>
      </c>
      <c r="F472" s="4">
        <v>9119</v>
      </c>
      <c r="G472" s="59"/>
      <c r="H472" s="22">
        <f t="shared" si="1"/>
        <v>126.995</v>
      </c>
      <c r="I472" s="59"/>
      <c r="J472" s="30">
        <v>152394</v>
      </c>
      <c r="K472" s="29" t="s">
        <v>404</v>
      </c>
    </row>
    <row r="473" spans="2:11" ht="12.75">
      <c r="B473" s="10" t="s">
        <v>920</v>
      </c>
      <c r="D473" t="s">
        <v>1021</v>
      </c>
      <c r="F473" s="4">
        <v>3472</v>
      </c>
      <c r="G473" s="59"/>
      <c r="H473" s="22">
        <f t="shared" si="1"/>
        <v>72.69583333333334</v>
      </c>
      <c r="I473" s="59"/>
      <c r="J473" s="30">
        <v>87235</v>
      </c>
      <c r="K473" s="29" t="s">
        <v>404</v>
      </c>
    </row>
    <row r="474" spans="2:11" ht="12.75">
      <c r="B474" s="10" t="s">
        <v>921</v>
      </c>
      <c r="D474" t="s">
        <v>1022</v>
      </c>
      <c r="F474" s="4">
        <v>1125</v>
      </c>
      <c r="G474" s="59"/>
      <c r="H474" s="22">
        <f t="shared" si="1"/>
        <v>17.59</v>
      </c>
      <c r="I474" s="59"/>
      <c r="J474" s="30">
        <v>21108</v>
      </c>
      <c r="K474" s="29" t="s">
        <v>404</v>
      </c>
    </row>
    <row r="475" spans="2:11" ht="12.75">
      <c r="B475" s="10" t="s">
        <v>925</v>
      </c>
      <c r="D475" t="s">
        <v>1023</v>
      </c>
      <c r="F475" s="4">
        <v>800</v>
      </c>
      <c r="G475" s="59"/>
      <c r="H475" s="22">
        <f t="shared" si="1"/>
        <v>15.4375</v>
      </c>
      <c r="I475" s="59"/>
      <c r="J475" s="30">
        <v>18525</v>
      </c>
      <c r="K475" s="29" t="s">
        <v>404</v>
      </c>
    </row>
    <row r="476" spans="2:11" ht="12.75">
      <c r="B476" s="10" t="s">
        <v>927</v>
      </c>
      <c r="D476" t="s">
        <v>1024</v>
      </c>
      <c r="F476" s="4">
        <v>715</v>
      </c>
      <c r="G476" s="59"/>
      <c r="H476" s="22">
        <f t="shared" si="1"/>
        <v>11.570833333333333</v>
      </c>
      <c r="I476" s="59"/>
      <c r="J476" s="30">
        <v>13885</v>
      </c>
      <c r="K476" s="29" t="s">
        <v>404</v>
      </c>
    </row>
    <row r="477" spans="2:11" ht="12.75">
      <c r="B477" s="10" t="s">
        <v>928</v>
      </c>
      <c r="D477" t="s">
        <v>1025</v>
      </c>
      <c r="F477" s="4">
        <v>955</v>
      </c>
      <c r="G477" s="59"/>
      <c r="H477" s="22">
        <f t="shared" si="1"/>
        <v>11.365</v>
      </c>
      <c r="I477" s="59"/>
      <c r="J477" s="30">
        <v>13638</v>
      </c>
      <c r="K477" s="29" t="s">
        <v>404</v>
      </c>
    </row>
    <row r="478" spans="2:11" ht="12.75">
      <c r="B478" s="10" t="s">
        <v>922</v>
      </c>
      <c r="D478" t="s">
        <v>1026</v>
      </c>
      <c r="F478" s="4">
        <v>600</v>
      </c>
      <c r="G478" s="59"/>
      <c r="H478" s="22">
        <f t="shared" si="1"/>
        <v>6.4</v>
      </c>
      <c r="I478" s="59"/>
      <c r="J478" s="30">
        <v>7680</v>
      </c>
      <c r="K478" s="29" t="s">
        <v>404</v>
      </c>
    </row>
    <row r="479" spans="2:11" ht="12.75">
      <c r="B479" s="10" t="s">
        <v>923</v>
      </c>
      <c r="D479" t="s">
        <v>1659</v>
      </c>
      <c r="F479" s="4">
        <v>0</v>
      </c>
      <c r="G479" s="59"/>
      <c r="H479" s="22">
        <f t="shared" si="1"/>
        <v>0</v>
      </c>
      <c r="I479" s="59"/>
      <c r="J479" s="30">
        <v>0</v>
      </c>
      <c r="K479" s="29" t="s">
        <v>404</v>
      </c>
    </row>
    <row r="480" spans="3:9" ht="12.75">
      <c r="C480" t="s">
        <v>493</v>
      </c>
      <c r="G480" s="59"/>
      <c r="I480" s="59"/>
    </row>
    <row r="481" spans="2:9" ht="12.75">
      <c r="B481" s="10" t="s">
        <v>1264</v>
      </c>
      <c r="D481" t="s">
        <v>1019</v>
      </c>
      <c r="F481" s="4">
        <v>23734</v>
      </c>
      <c r="G481" s="59"/>
      <c r="H481" s="4">
        <v>944</v>
      </c>
      <c r="I481" s="59"/>
    </row>
    <row r="482" spans="2:11" ht="12.75">
      <c r="B482" s="10" t="s">
        <v>1265</v>
      </c>
      <c r="D482" t="s">
        <v>1660</v>
      </c>
      <c r="F482" s="4">
        <v>5564</v>
      </c>
      <c r="G482" s="59"/>
      <c r="H482" s="22">
        <f aca="true" t="shared" si="2" ref="H482:H490">J482/1200</f>
        <v>48.0325</v>
      </c>
      <c r="I482" s="59"/>
      <c r="J482" s="30">
        <v>57639</v>
      </c>
      <c r="K482" s="29" t="s">
        <v>404</v>
      </c>
    </row>
    <row r="483" spans="2:11" ht="12.75">
      <c r="B483" s="10" t="s">
        <v>898</v>
      </c>
      <c r="D483" t="s">
        <v>1020</v>
      </c>
      <c r="F483" s="4">
        <v>8270</v>
      </c>
      <c r="G483" s="59"/>
      <c r="H483" s="22">
        <f t="shared" si="2"/>
        <v>52.72833333333333</v>
      </c>
      <c r="I483" s="59"/>
      <c r="J483" s="30">
        <v>63274</v>
      </c>
      <c r="K483" s="29" t="s">
        <v>404</v>
      </c>
    </row>
    <row r="484" spans="2:11" ht="12.75">
      <c r="B484" s="10" t="s">
        <v>1378</v>
      </c>
      <c r="D484" t="s">
        <v>1021</v>
      </c>
      <c r="F484" s="4">
        <v>6029</v>
      </c>
      <c r="G484" s="59"/>
      <c r="H484" s="22">
        <f t="shared" si="2"/>
        <v>42.81</v>
      </c>
      <c r="I484" s="59"/>
      <c r="J484" s="30">
        <v>51372</v>
      </c>
      <c r="K484" s="29" t="s">
        <v>404</v>
      </c>
    </row>
    <row r="485" spans="2:11" ht="12.75">
      <c r="B485" s="10" t="s">
        <v>40</v>
      </c>
      <c r="D485" t="s">
        <v>1022</v>
      </c>
      <c r="F485" s="4">
        <v>6168</v>
      </c>
      <c r="G485" s="59"/>
      <c r="H485" s="22">
        <f t="shared" si="2"/>
        <v>43.06666666666667</v>
      </c>
      <c r="I485" s="59"/>
      <c r="J485" s="30">
        <v>51680</v>
      </c>
      <c r="K485" s="29" t="s">
        <v>404</v>
      </c>
    </row>
    <row r="486" spans="2:11" ht="12.75">
      <c r="B486" s="10" t="s">
        <v>414</v>
      </c>
      <c r="D486" t="s">
        <v>1023</v>
      </c>
      <c r="F486" s="4">
        <v>4484</v>
      </c>
      <c r="G486" s="59"/>
      <c r="H486" s="22">
        <f t="shared" si="2"/>
        <v>29.31833333333333</v>
      </c>
      <c r="I486" s="59"/>
      <c r="J486" s="30">
        <v>35182</v>
      </c>
      <c r="K486" s="29" t="s">
        <v>404</v>
      </c>
    </row>
    <row r="487" spans="2:11" ht="12.75">
      <c r="B487" s="10" t="s">
        <v>415</v>
      </c>
      <c r="D487" t="s">
        <v>1024</v>
      </c>
      <c r="F487" s="4">
        <v>4782</v>
      </c>
      <c r="G487" s="59"/>
      <c r="H487" s="22">
        <f t="shared" si="2"/>
        <v>27.908333333333335</v>
      </c>
      <c r="I487" s="59"/>
      <c r="J487" s="30">
        <v>33490</v>
      </c>
      <c r="K487" s="29" t="s">
        <v>404</v>
      </c>
    </row>
    <row r="488" spans="2:11" ht="12.75">
      <c r="B488" s="10" t="s">
        <v>416</v>
      </c>
      <c r="D488" t="s">
        <v>1025</v>
      </c>
      <c r="F488" s="4">
        <v>6562</v>
      </c>
      <c r="G488" s="59"/>
      <c r="H488" s="22">
        <f t="shared" si="2"/>
        <v>33.395833333333336</v>
      </c>
      <c r="I488" s="59"/>
      <c r="J488" s="30">
        <v>40075</v>
      </c>
      <c r="K488" s="29" t="s">
        <v>404</v>
      </c>
    </row>
    <row r="489" spans="2:11" ht="12.75">
      <c r="B489" s="10" t="s">
        <v>1665</v>
      </c>
      <c r="D489" t="s">
        <v>1026</v>
      </c>
      <c r="F489" s="4">
        <v>11160</v>
      </c>
      <c r="G489" s="59"/>
      <c r="H489" s="22">
        <f t="shared" si="2"/>
        <v>64.60416666666667</v>
      </c>
      <c r="I489" s="59"/>
      <c r="J489" s="30">
        <v>77525</v>
      </c>
      <c r="K489" s="29" t="s">
        <v>404</v>
      </c>
    </row>
    <row r="490" spans="2:11" ht="12.75">
      <c r="B490" s="10" t="s">
        <v>1666</v>
      </c>
      <c r="D490" t="s">
        <v>1659</v>
      </c>
      <c r="F490" s="4">
        <v>1600</v>
      </c>
      <c r="G490" s="59"/>
      <c r="H490" s="22">
        <f t="shared" si="2"/>
        <v>5.6433333333333335</v>
      </c>
      <c r="I490" s="59"/>
      <c r="J490" s="30">
        <v>6772</v>
      </c>
      <c r="K490" s="29" t="s">
        <v>404</v>
      </c>
    </row>
    <row r="491" spans="2:9" ht="12.75">
      <c r="B491" s="10" t="s">
        <v>1204</v>
      </c>
      <c r="C491" t="s">
        <v>494</v>
      </c>
      <c r="F491" s="4">
        <v>0</v>
      </c>
      <c r="G491" s="59"/>
      <c r="H491" s="4">
        <v>0</v>
      </c>
      <c r="I491" s="59"/>
    </row>
    <row r="492" spans="3:9" ht="12.75">
      <c r="C492" s="1" t="s">
        <v>1667</v>
      </c>
      <c r="G492" s="59">
        <f>SUM(F459:F491)</f>
        <v>147121</v>
      </c>
      <c r="I492" s="59"/>
    </row>
    <row r="493" spans="1:9" ht="12.75">
      <c r="A493" s="73"/>
      <c r="B493" s="78"/>
      <c r="C493" s="100" t="s">
        <v>1668</v>
      </c>
      <c r="D493" s="68"/>
      <c r="E493" s="68"/>
      <c r="F493" s="69"/>
      <c r="G493" s="70">
        <f>SUM(F353:F492)</f>
        <v>15179613</v>
      </c>
      <c r="H493" s="69"/>
      <c r="I493" s="70"/>
    </row>
    <row r="494" spans="1:9" ht="12.75">
      <c r="A494" s="73"/>
      <c r="B494" s="100" t="s">
        <v>1669</v>
      </c>
      <c r="C494" s="68"/>
      <c r="D494" s="68"/>
      <c r="E494" s="68"/>
      <c r="F494" s="69"/>
      <c r="G494" s="70"/>
      <c r="H494" s="69"/>
      <c r="I494" s="70"/>
    </row>
    <row r="495" spans="1:9" ht="12.75">
      <c r="A495" s="66">
        <v>79</v>
      </c>
      <c r="B495" s="10" t="s">
        <v>1199</v>
      </c>
      <c r="C495" t="s">
        <v>1670</v>
      </c>
      <c r="F495" s="4">
        <v>18438589</v>
      </c>
      <c r="G495" s="59"/>
      <c r="H495" s="4">
        <v>183214350</v>
      </c>
      <c r="I495" s="59"/>
    </row>
    <row r="496" spans="2:9" ht="12.75">
      <c r="B496" s="10" t="s">
        <v>1203</v>
      </c>
      <c r="C496" t="s">
        <v>495</v>
      </c>
      <c r="F496" s="4">
        <v>50746</v>
      </c>
      <c r="G496" s="59"/>
      <c r="H496" s="4">
        <v>131865</v>
      </c>
      <c r="I496" s="59"/>
    </row>
    <row r="497" spans="2:9" ht="12.75">
      <c r="B497" s="10">
        <v>2</v>
      </c>
      <c r="C497" t="s">
        <v>1671</v>
      </c>
      <c r="F497" s="4">
        <v>3456318</v>
      </c>
      <c r="G497" s="59"/>
      <c r="H497" s="4">
        <v>30223079</v>
      </c>
      <c r="I497" s="59"/>
    </row>
    <row r="498" spans="1:9" ht="12.75">
      <c r="A498" s="66">
        <v>80</v>
      </c>
      <c r="C498" t="s">
        <v>1672</v>
      </c>
      <c r="F498" s="4">
        <v>509166</v>
      </c>
      <c r="G498" s="59"/>
      <c r="H498" s="4">
        <v>766041</v>
      </c>
      <c r="I498" s="59"/>
    </row>
    <row r="499" spans="1:9" ht="12.75">
      <c r="A499" s="66">
        <v>81</v>
      </c>
      <c r="B499" s="10" t="s">
        <v>1455</v>
      </c>
      <c r="C499" t="s">
        <v>1712</v>
      </c>
      <c r="F499" s="4">
        <v>75</v>
      </c>
      <c r="G499" s="59"/>
      <c r="H499" s="4">
        <v>72</v>
      </c>
      <c r="I499" s="59"/>
    </row>
    <row r="500" spans="2:9" ht="12.75">
      <c r="B500" s="10" t="s">
        <v>1456</v>
      </c>
      <c r="C500" t="s">
        <v>1673</v>
      </c>
      <c r="F500" s="4">
        <v>54255</v>
      </c>
      <c r="G500" s="59"/>
      <c r="H500" s="4">
        <v>70070</v>
      </c>
      <c r="I500" s="59"/>
    </row>
    <row r="501" spans="2:9" ht="12.75">
      <c r="B501" s="10" t="s">
        <v>1461</v>
      </c>
      <c r="C501" t="s">
        <v>1266</v>
      </c>
      <c r="F501" s="4">
        <v>113111</v>
      </c>
      <c r="G501" s="59"/>
      <c r="H501" s="4">
        <v>167006</v>
      </c>
      <c r="I501" s="59"/>
    </row>
    <row r="502" spans="2:9" ht="12.75">
      <c r="B502" s="10" t="s">
        <v>1469</v>
      </c>
      <c r="C502" t="s">
        <v>1267</v>
      </c>
      <c r="F502" s="4">
        <v>2060</v>
      </c>
      <c r="G502" s="59"/>
      <c r="H502" s="4">
        <v>1778</v>
      </c>
      <c r="I502" s="59"/>
    </row>
    <row r="503" spans="1:9" ht="12.75">
      <c r="A503" s="66">
        <v>82</v>
      </c>
      <c r="B503" s="10" t="s">
        <v>1455</v>
      </c>
      <c r="C503" t="s">
        <v>1268</v>
      </c>
      <c r="F503" s="4">
        <v>1408146</v>
      </c>
      <c r="G503" s="59"/>
      <c r="H503" s="4">
        <v>1869864</v>
      </c>
      <c r="I503" s="59"/>
    </row>
    <row r="504" spans="2:9" ht="12.75">
      <c r="B504" s="10" t="s">
        <v>1456</v>
      </c>
      <c r="C504" t="s">
        <v>1269</v>
      </c>
      <c r="F504" s="4">
        <v>7071</v>
      </c>
      <c r="G504" s="59"/>
      <c r="H504" s="4">
        <v>4421</v>
      </c>
      <c r="I504" s="59"/>
    </row>
    <row r="505" spans="2:9" ht="12.75">
      <c r="B505" s="10" t="s">
        <v>1461</v>
      </c>
      <c r="C505" s="54" t="s">
        <v>390</v>
      </c>
      <c r="F505" s="4">
        <v>57949</v>
      </c>
      <c r="G505" s="59"/>
      <c r="H505" s="4">
        <v>38372</v>
      </c>
      <c r="I505" s="59"/>
    </row>
    <row r="506" spans="1:9" ht="12.75">
      <c r="A506" s="66">
        <v>83</v>
      </c>
      <c r="B506" s="10">
        <v>1</v>
      </c>
      <c r="C506" t="s">
        <v>1270</v>
      </c>
      <c r="F506" s="4">
        <v>5609</v>
      </c>
      <c r="G506" s="59"/>
      <c r="H506" s="4">
        <v>15331</v>
      </c>
      <c r="I506" s="59"/>
    </row>
    <row r="507" spans="2:9" ht="12.75">
      <c r="B507" s="10">
        <v>2</v>
      </c>
      <c r="D507" t="s">
        <v>1271</v>
      </c>
      <c r="F507" s="4">
        <v>165600</v>
      </c>
      <c r="G507" s="59"/>
      <c r="H507" s="4">
        <v>50178</v>
      </c>
      <c r="I507" s="59"/>
    </row>
    <row r="508" spans="2:9" ht="12.75">
      <c r="B508" s="10">
        <v>3</v>
      </c>
      <c r="C508" t="s">
        <v>496</v>
      </c>
      <c r="F508" s="4">
        <v>605560</v>
      </c>
      <c r="G508" s="59"/>
      <c r="H508" s="4">
        <v>787055</v>
      </c>
      <c r="I508" s="59"/>
    </row>
    <row r="509" spans="1:9" ht="12.75">
      <c r="A509" s="73"/>
      <c r="B509" s="78"/>
      <c r="C509" s="68" t="s">
        <v>1272</v>
      </c>
      <c r="D509" s="68"/>
      <c r="E509" s="68"/>
      <c r="F509" s="69"/>
      <c r="G509" s="70"/>
      <c r="H509" s="69"/>
      <c r="I509" s="59"/>
    </row>
    <row r="510" spans="1:9" ht="12.75">
      <c r="A510" s="66">
        <v>84</v>
      </c>
      <c r="C510" t="s">
        <v>497</v>
      </c>
      <c r="F510" s="4">
        <v>200</v>
      </c>
      <c r="G510" s="59"/>
      <c r="H510" s="4">
        <v>350</v>
      </c>
      <c r="I510" s="59"/>
    </row>
    <row r="511" spans="1:9" ht="12.75">
      <c r="A511" s="66">
        <v>85</v>
      </c>
      <c r="B511" s="10" t="s">
        <v>1455</v>
      </c>
      <c r="C511" t="s">
        <v>1273</v>
      </c>
      <c r="F511" s="4">
        <v>360</v>
      </c>
      <c r="G511" s="59"/>
      <c r="H511" s="4">
        <v>192</v>
      </c>
      <c r="I511" s="59"/>
    </row>
    <row r="512" spans="2:9" ht="12.75">
      <c r="B512" s="10" t="s">
        <v>1456</v>
      </c>
      <c r="C512" t="s">
        <v>391</v>
      </c>
      <c r="F512" s="4">
        <v>521611</v>
      </c>
      <c r="G512" s="59"/>
      <c r="H512" s="4">
        <v>135512</v>
      </c>
      <c r="I512" s="59"/>
    </row>
    <row r="513" spans="2:9" ht="12.75">
      <c r="B513" s="10" t="s">
        <v>1461</v>
      </c>
      <c r="C513" t="s">
        <v>1185</v>
      </c>
      <c r="F513" s="4">
        <v>16473</v>
      </c>
      <c r="G513" s="59"/>
      <c r="H513" s="4">
        <v>3034</v>
      </c>
      <c r="I513" s="59"/>
    </row>
    <row r="514" spans="1:9" ht="12.75">
      <c r="A514" s="66">
        <v>86</v>
      </c>
      <c r="B514" s="10" t="s">
        <v>1455</v>
      </c>
      <c r="C514" t="s">
        <v>1274</v>
      </c>
      <c r="F514" s="4">
        <v>210685</v>
      </c>
      <c r="G514" s="59"/>
      <c r="H514" s="4">
        <v>40101</v>
      </c>
      <c r="I514" s="59"/>
    </row>
    <row r="515" spans="2:9" ht="12.75">
      <c r="B515" s="10" t="s">
        <v>1456</v>
      </c>
      <c r="C515" t="s">
        <v>212</v>
      </c>
      <c r="F515" s="4">
        <v>82552</v>
      </c>
      <c r="G515" s="59"/>
      <c r="H515" s="4">
        <v>20636</v>
      </c>
      <c r="I515" s="59"/>
    </row>
    <row r="516" spans="1:9" ht="12.75">
      <c r="A516" s="66">
        <v>87</v>
      </c>
      <c r="B516" s="10" t="s">
        <v>1199</v>
      </c>
      <c r="C516" t="s">
        <v>498</v>
      </c>
      <c r="F516" s="4">
        <v>19953050</v>
      </c>
      <c r="G516" s="59"/>
      <c r="H516" s="4">
        <v>398422</v>
      </c>
      <c r="I516" s="59"/>
    </row>
    <row r="517" spans="2:9" ht="12.75">
      <c r="B517" s="10" t="s">
        <v>1203</v>
      </c>
      <c r="C517" t="s">
        <v>499</v>
      </c>
      <c r="F517" s="4">
        <v>3490424</v>
      </c>
      <c r="G517" s="59"/>
      <c r="H517" s="4">
        <v>289782</v>
      </c>
      <c r="I517" s="59"/>
    </row>
    <row r="518" spans="2:9" ht="12.75">
      <c r="B518" s="10" t="s">
        <v>142</v>
      </c>
      <c r="C518" s="8" t="s">
        <v>500</v>
      </c>
      <c r="F518" s="4">
        <v>310879</v>
      </c>
      <c r="G518" s="59"/>
      <c r="H518" s="4">
        <v>44054</v>
      </c>
      <c r="I518" s="59"/>
    </row>
    <row r="519" spans="2:9" ht="12.75">
      <c r="B519" s="10" t="s">
        <v>143</v>
      </c>
      <c r="C519" t="s">
        <v>501</v>
      </c>
      <c r="F519" s="4">
        <v>13952</v>
      </c>
      <c r="G519" s="59"/>
      <c r="H519" s="4">
        <v>1874</v>
      </c>
      <c r="I519" s="59"/>
    </row>
    <row r="520" spans="2:9" ht="12.75">
      <c r="B520" s="10">
        <v>3</v>
      </c>
      <c r="C520" t="s">
        <v>502</v>
      </c>
      <c r="F520" s="4">
        <v>87181</v>
      </c>
      <c r="G520" s="59"/>
      <c r="H520" s="4">
        <v>4261</v>
      </c>
      <c r="I520" s="59"/>
    </row>
    <row r="521" spans="1:9" ht="12.75">
      <c r="A521" s="66">
        <v>88</v>
      </c>
      <c r="B521" s="10" t="s">
        <v>1199</v>
      </c>
      <c r="C521" t="s">
        <v>503</v>
      </c>
      <c r="F521" s="4">
        <v>377644</v>
      </c>
      <c r="G521" s="59"/>
      <c r="H521" s="4">
        <v>7674</v>
      </c>
      <c r="I521" s="59"/>
    </row>
    <row r="522" spans="2:9" ht="12.75">
      <c r="B522" s="10" t="s">
        <v>1203</v>
      </c>
      <c r="C522" t="s">
        <v>504</v>
      </c>
      <c r="F522" s="4">
        <v>214871</v>
      </c>
      <c r="G522" s="59"/>
      <c r="H522" s="4">
        <v>6240</v>
      </c>
      <c r="I522" s="59"/>
    </row>
    <row r="523" spans="2:9" ht="12.75">
      <c r="B523" s="10">
        <v>2</v>
      </c>
      <c r="C523" t="s">
        <v>505</v>
      </c>
      <c r="F523" s="4">
        <v>181995</v>
      </c>
      <c r="G523" s="59"/>
      <c r="H523" s="4">
        <v>5967</v>
      </c>
      <c r="I523" s="59"/>
    </row>
    <row r="524" spans="2:9" ht="12.75">
      <c r="B524" s="10">
        <v>3</v>
      </c>
      <c r="C524" t="s">
        <v>507</v>
      </c>
      <c r="F524" s="4">
        <v>1923</v>
      </c>
      <c r="G524" s="59"/>
      <c r="H524" s="4">
        <v>71</v>
      </c>
      <c r="I524" s="59"/>
    </row>
    <row r="525" spans="2:9" ht="12.75">
      <c r="B525" s="10" t="s">
        <v>938</v>
      </c>
      <c r="C525" t="s">
        <v>1541</v>
      </c>
      <c r="F525" s="4">
        <v>37730</v>
      </c>
      <c r="G525" s="59"/>
      <c r="H525" s="4">
        <v>1645</v>
      </c>
      <c r="I525" s="59"/>
    </row>
    <row r="526" spans="2:9" ht="12.75">
      <c r="B526" s="10" t="s">
        <v>939</v>
      </c>
      <c r="D526" t="s">
        <v>1542</v>
      </c>
      <c r="F526" s="4">
        <v>22665</v>
      </c>
      <c r="G526" s="59"/>
      <c r="H526" s="4">
        <v>780</v>
      </c>
      <c r="I526" s="59"/>
    </row>
    <row r="527" spans="3:9" ht="12.75">
      <c r="C527" s="1" t="s">
        <v>508</v>
      </c>
      <c r="G527" s="59">
        <f>SUM(F521:F526)</f>
        <v>836828</v>
      </c>
      <c r="I527" s="59">
        <f>SUM(H521:H526)</f>
        <v>22377</v>
      </c>
    </row>
    <row r="528" spans="1:9" ht="12.75">
      <c r="A528" s="73"/>
      <c r="B528" s="78"/>
      <c r="C528" s="100" t="s">
        <v>1543</v>
      </c>
      <c r="D528" s="68"/>
      <c r="E528" s="68"/>
      <c r="F528" s="69"/>
      <c r="G528" s="70">
        <f>SUM(F495:F527)</f>
        <v>50398450</v>
      </c>
      <c r="H528" s="69"/>
      <c r="I528" s="70">
        <f>SUM(H495:H527)</f>
        <v>218300077</v>
      </c>
    </row>
    <row r="529" spans="1:9" ht="12.75">
      <c r="A529" s="73"/>
      <c r="B529" s="100" t="s">
        <v>1544</v>
      </c>
      <c r="C529" s="68"/>
      <c r="D529" s="68"/>
      <c r="E529" s="68"/>
      <c r="F529" s="69"/>
      <c r="G529" s="70"/>
      <c r="H529" s="69"/>
      <c r="I529" s="70"/>
    </row>
    <row r="530" spans="1:9" ht="12.75">
      <c r="A530" s="66">
        <v>89</v>
      </c>
      <c r="B530" s="10" t="s">
        <v>1455</v>
      </c>
      <c r="C530" t="s">
        <v>1545</v>
      </c>
      <c r="F530" s="4">
        <v>256641</v>
      </c>
      <c r="G530" s="59"/>
      <c r="H530" s="4">
        <v>729072</v>
      </c>
      <c r="I530" s="59"/>
    </row>
    <row r="531" spans="2:9" ht="12.75">
      <c r="B531" s="10" t="s">
        <v>1456</v>
      </c>
      <c r="C531" t="s">
        <v>1546</v>
      </c>
      <c r="F531" s="4">
        <v>91636</v>
      </c>
      <c r="G531" s="59"/>
      <c r="H531" s="4">
        <v>183225</v>
      </c>
      <c r="I531" s="59"/>
    </row>
    <row r="532" spans="1:9" ht="12.75">
      <c r="A532" s="66">
        <v>90</v>
      </c>
      <c r="C532" t="s">
        <v>509</v>
      </c>
      <c r="F532" s="4">
        <v>10805</v>
      </c>
      <c r="G532" s="59"/>
      <c r="H532" s="4">
        <v>7579</v>
      </c>
      <c r="I532" s="59"/>
    </row>
    <row r="533" spans="1:9" ht="12.75">
      <c r="A533" s="66">
        <v>91</v>
      </c>
      <c r="B533" s="10">
        <v>1</v>
      </c>
      <c r="C533" t="s">
        <v>1547</v>
      </c>
      <c r="F533" s="4">
        <v>655609</v>
      </c>
      <c r="G533" s="59"/>
      <c r="H533" s="4">
        <v>1074032</v>
      </c>
      <c r="I533" s="59"/>
    </row>
    <row r="534" spans="2:9" ht="12.75">
      <c r="B534" s="10">
        <v>2</v>
      </c>
      <c r="D534" t="s">
        <v>1548</v>
      </c>
      <c r="F534" s="4">
        <v>125519</v>
      </c>
      <c r="G534" s="59"/>
      <c r="H534" s="4">
        <v>119141</v>
      </c>
      <c r="I534" s="59"/>
    </row>
    <row r="535" spans="1:9" ht="12.75">
      <c r="A535" s="66">
        <v>92</v>
      </c>
      <c r="B535" s="10">
        <v>1</v>
      </c>
      <c r="C535" t="s">
        <v>1549</v>
      </c>
      <c r="F535" s="4">
        <v>54245</v>
      </c>
      <c r="G535" s="59"/>
      <c r="H535" s="4">
        <v>23513</v>
      </c>
      <c r="I535" s="59"/>
    </row>
    <row r="536" spans="2:9" ht="12.75">
      <c r="B536" s="10">
        <v>2</v>
      </c>
      <c r="D536" t="s">
        <v>1550</v>
      </c>
      <c r="F536" s="4">
        <v>318381</v>
      </c>
      <c r="G536" s="59"/>
      <c r="H536" s="4">
        <v>72858</v>
      </c>
      <c r="I536" s="59"/>
    </row>
    <row r="537" spans="1:9" ht="12.75">
      <c r="A537" s="66">
        <v>93</v>
      </c>
      <c r="B537" s="10" t="s">
        <v>1199</v>
      </c>
      <c r="C537" t="s">
        <v>510</v>
      </c>
      <c r="F537" s="4">
        <v>90045</v>
      </c>
      <c r="G537" s="59"/>
      <c r="H537" s="4">
        <v>122341</v>
      </c>
      <c r="I537" s="59"/>
    </row>
    <row r="538" spans="2:9" ht="12.75">
      <c r="B538" s="10" t="s">
        <v>1203</v>
      </c>
      <c r="C538" t="s">
        <v>511</v>
      </c>
      <c r="F538" s="4">
        <v>51057</v>
      </c>
      <c r="G538" s="59"/>
      <c r="H538" s="4">
        <v>14741</v>
      </c>
      <c r="I538" s="59"/>
    </row>
    <row r="539" spans="2:9" ht="12.75">
      <c r="B539" s="10">
        <v>2</v>
      </c>
      <c r="C539" t="s">
        <v>512</v>
      </c>
      <c r="F539" s="4">
        <v>4152</v>
      </c>
      <c r="G539" s="59"/>
      <c r="H539" s="4">
        <v>1962</v>
      </c>
      <c r="I539" s="59"/>
    </row>
    <row r="540" spans="1:9" ht="12.75">
      <c r="A540" s="66">
        <v>94</v>
      </c>
      <c r="B540" s="10">
        <v>1</v>
      </c>
      <c r="C540" t="s">
        <v>1551</v>
      </c>
      <c r="F540" s="4">
        <v>11582</v>
      </c>
      <c r="G540" s="59"/>
      <c r="H540" s="4">
        <v>39285</v>
      </c>
      <c r="I540" s="59"/>
    </row>
    <row r="541" spans="2:9" ht="12.75">
      <c r="B541" s="10">
        <v>2</v>
      </c>
      <c r="D541" t="s">
        <v>1552</v>
      </c>
      <c r="F541" s="4">
        <v>95467</v>
      </c>
      <c r="G541" s="59"/>
      <c r="H541" s="4">
        <v>193460</v>
      </c>
      <c r="I541" s="59"/>
    </row>
    <row r="542" spans="2:9" ht="12.75">
      <c r="B542" s="10">
        <v>3</v>
      </c>
      <c r="D542" t="s">
        <v>513</v>
      </c>
      <c r="F542" s="4">
        <v>171985</v>
      </c>
      <c r="G542" s="59"/>
      <c r="H542" s="4">
        <v>336241</v>
      </c>
      <c r="I542" s="59"/>
    </row>
    <row r="543" spans="1:9" ht="12.75">
      <c r="A543" s="66">
        <v>95</v>
      </c>
      <c r="B543" s="10">
        <v>1</v>
      </c>
      <c r="C543" t="s">
        <v>1167</v>
      </c>
      <c r="F543" s="4">
        <v>409075</v>
      </c>
      <c r="G543" s="59"/>
      <c r="H543" s="4">
        <v>70412</v>
      </c>
      <c r="I543" s="59"/>
    </row>
    <row r="544" spans="2:9" ht="12.75">
      <c r="B544" s="10">
        <v>2</v>
      </c>
      <c r="D544" t="s">
        <v>514</v>
      </c>
      <c r="F544" s="4">
        <v>68838</v>
      </c>
      <c r="G544" s="59"/>
      <c r="H544" s="4">
        <v>6258</v>
      </c>
      <c r="I544" s="59"/>
    </row>
    <row r="545" spans="1:9" ht="12.75">
      <c r="A545" s="66">
        <v>96</v>
      </c>
      <c r="B545" s="10">
        <v>1</v>
      </c>
      <c r="C545" s="54" t="s">
        <v>392</v>
      </c>
      <c r="F545" s="4">
        <v>251997</v>
      </c>
      <c r="G545" s="59"/>
      <c r="H545" s="4">
        <v>590270</v>
      </c>
      <c r="I545" s="59"/>
    </row>
    <row r="546" spans="2:9" ht="12.75">
      <c r="B546" s="10">
        <v>2</v>
      </c>
      <c r="D546" t="s">
        <v>1553</v>
      </c>
      <c r="F546" s="4">
        <v>14663</v>
      </c>
      <c r="G546" s="59"/>
      <c r="H546" s="4">
        <v>24920</v>
      </c>
      <c r="I546" s="59"/>
    </row>
    <row r="547" spans="2:9" ht="12.75">
      <c r="B547" s="10" t="s">
        <v>1264</v>
      </c>
      <c r="C547" s="54" t="s">
        <v>393</v>
      </c>
      <c r="F547" s="4">
        <v>11533</v>
      </c>
      <c r="G547" s="59"/>
      <c r="H547" s="4">
        <v>5000</v>
      </c>
      <c r="I547" s="59"/>
    </row>
    <row r="548" spans="2:9" ht="12.75">
      <c r="B548" s="10" t="s">
        <v>1265</v>
      </c>
      <c r="D548" t="s">
        <v>1554</v>
      </c>
      <c r="F548" s="4">
        <v>3560</v>
      </c>
      <c r="G548" s="59"/>
      <c r="H548" s="4">
        <v>1224</v>
      </c>
      <c r="I548" s="59"/>
    </row>
    <row r="549" spans="1:9" ht="12.75">
      <c r="A549" s="66">
        <v>97</v>
      </c>
      <c r="C549" s="8" t="s">
        <v>1184</v>
      </c>
      <c r="F549" s="4">
        <v>11070</v>
      </c>
      <c r="G549" s="59"/>
      <c r="H549" s="4">
        <v>35213</v>
      </c>
      <c r="I549" s="59"/>
    </row>
    <row r="550" spans="1:9" ht="12.75">
      <c r="A550" s="66">
        <v>98</v>
      </c>
      <c r="B550" s="10" t="s">
        <v>1199</v>
      </c>
      <c r="C550" t="s">
        <v>515</v>
      </c>
      <c r="F550" s="4">
        <v>194800</v>
      </c>
      <c r="G550" s="59"/>
      <c r="H550" s="4">
        <v>41267</v>
      </c>
      <c r="I550" s="59"/>
    </row>
    <row r="551" spans="2:9" ht="12.75">
      <c r="B551" s="10">
        <v>2</v>
      </c>
      <c r="D551" t="s">
        <v>1555</v>
      </c>
      <c r="F551" s="4">
        <v>4032</v>
      </c>
      <c r="G551" s="59"/>
      <c r="H551" s="4">
        <v>1622</v>
      </c>
      <c r="I551" s="59"/>
    </row>
    <row r="552" spans="1:9" ht="12.75">
      <c r="A552" s="66">
        <v>99</v>
      </c>
      <c r="C552" t="s">
        <v>516</v>
      </c>
      <c r="F552" s="4">
        <v>64985</v>
      </c>
      <c r="G552" s="59"/>
      <c r="H552" s="4">
        <v>17353</v>
      </c>
      <c r="I552" s="59"/>
    </row>
    <row r="553" spans="1:9" ht="12.75">
      <c r="A553" s="66">
        <v>100</v>
      </c>
      <c r="B553" s="10" t="s">
        <v>1199</v>
      </c>
      <c r="C553" s="13" t="s">
        <v>517</v>
      </c>
      <c r="F553" s="4">
        <v>75423</v>
      </c>
      <c r="G553" s="59"/>
      <c r="H553" s="4">
        <v>13047</v>
      </c>
      <c r="I553" s="59"/>
    </row>
    <row r="554" spans="2:9" ht="12.75">
      <c r="B554" s="10" t="s">
        <v>1203</v>
      </c>
      <c r="C554" t="s">
        <v>1292</v>
      </c>
      <c r="F554" s="4">
        <v>38475</v>
      </c>
      <c r="G554" s="59"/>
      <c r="H554" s="4">
        <v>4315</v>
      </c>
      <c r="I554" s="59"/>
    </row>
    <row r="555" spans="2:9" ht="12.75">
      <c r="B555" s="10">
        <v>2</v>
      </c>
      <c r="D555" t="s">
        <v>1293</v>
      </c>
      <c r="F555" s="4">
        <v>25743</v>
      </c>
      <c r="G555" s="59"/>
      <c r="H555" s="4">
        <v>1739</v>
      </c>
      <c r="I555" s="59"/>
    </row>
    <row r="556" spans="1:9" ht="12.75">
      <c r="A556" s="66">
        <v>101</v>
      </c>
      <c r="B556" s="10">
        <v>1</v>
      </c>
      <c r="C556" t="s">
        <v>1294</v>
      </c>
      <c r="F556" s="4">
        <v>13262</v>
      </c>
      <c r="G556" s="59"/>
      <c r="H556" s="4">
        <v>4021</v>
      </c>
      <c r="I556" s="59"/>
    </row>
    <row r="557" spans="2:9" ht="12.75">
      <c r="B557" s="10" t="s">
        <v>142</v>
      </c>
      <c r="D557" t="s">
        <v>1295</v>
      </c>
      <c r="F557" s="4">
        <v>2805</v>
      </c>
      <c r="G557" s="59"/>
      <c r="H557" s="4">
        <v>711</v>
      </c>
      <c r="I557" s="59"/>
    </row>
    <row r="558" spans="2:9" ht="12.75">
      <c r="B558" s="10" t="s">
        <v>143</v>
      </c>
      <c r="C558" t="s">
        <v>1296</v>
      </c>
      <c r="F558" s="4">
        <v>88495</v>
      </c>
      <c r="G558" s="59"/>
      <c r="H558" s="4">
        <v>72357</v>
      </c>
      <c r="I558" s="59"/>
    </row>
    <row r="559" spans="1:9" ht="12.75">
      <c r="A559" s="66">
        <v>102</v>
      </c>
      <c r="B559" s="10" t="s">
        <v>1455</v>
      </c>
      <c r="C559" t="s">
        <v>518</v>
      </c>
      <c r="F559" s="4">
        <v>10125</v>
      </c>
      <c r="G559" s="59"/>
      <c r="H559" s="4">
        <v>2358</v>
      </c>
      <c r="I559" s="59"/>
    </row>
    <row r="560" spans="1:9" ht="12.75">
      <c r="A560" s="66">
        <v>103</v>
      </c>
      <c r="B560" s="10">
        <v>1</v>
      </c>
      <c r="C560" t="s">
        <v>519</v>
      </c>
      <c r="F560" s="4">
        <v>1208829</v>
      </c>
      <c r="G560" s="59"/>
      <c r="H560" s="4">
        <v>882640</v>
      </c>
      <c r="I560" s="59"/>
    </row>
    <row r="561" spans="2:9" ht="12.75">
      <c r="B561" s="10">
        <v>2</v>
      </c>
      <c r="D561" t="s">
        <v>520</v>
      </c>
      <c r="F561" s="4">
        <v>27066</v>
      </c>
      <c r="G561" s="59"/>
      <c r="H561" s="4">
        <v>13414</v>
      </c>
      <c r="I561" s="59"/>
    </row>
    <row r="562" spans="1:9" ht="12.75">
      <c r="A562" s="66">
        <v>104</v>
      </c>
      <c r="B562" s="10" t="s">
        <v>1455</v>
      </c>
      <c r="C562" t="s">
        <v>521</v>
      </c>
      <c r="F562" s="4">
        <v>77133</v>
      </c>
      <c r="G562" s="59"/>
      <c r="H562" s="4">
        <v>53894</v>
      </c>
      <c r="I562" s="59"/>
    </row>
    <row r="563" spans="2:9" ht="12.75">
      <c r="B563" s="10" t="s">
        <v>1456</v>
      </c>
      <c r="C563" t="s">
        <v>522</v>
      </c>
      <c r="F563" s="4">
        <v>31279</v>
      </c>
      <c r="G563" s="59"/>
      <c r="H563" s="4">
        <v>35080</v>
      </c>
      <c r="I563" s="59"/>
    </row>
    <row r="564" spans="1:9" ht="12.75">
      <c r="A564" s="66">
        <v>105</v>
      </c>
      <c r="B564" s="10" t="s">
        <v>1199</v>
      </c>
      <c r="C564" t="s">
        <v>1297</v>
      </c>
      <c r="F564" s="4">
        <v>94245</v>
      </c>
      <c r="G564" s="59"/>
      <c r="H564" s="4">
        <v>79492</v>
      </c>
      <c r="I564" s="59"/>
    </row>
    <row r="565" spans="2:9" ht="12.75">
      <c r="B565" s="10" t="s">
        <v>1203</v>
      </c>
      <c r="C565" t="s">
        <v>1298</v>
      </c>
      <c r="F565" s="4">
        <v>31435</v>
      </c>
      <c r="G565" s="59"/>
      <c r="H565" s="4">
        <v>9771</v>
      </c>
      <c r="I565" s="59"/>
    </row>
    <row r="566" spans="2:9" ht="12.75">
      <c r="B566" s="10">
        <v>2</v>
      </c>
      <c r="C566" t="s">
        <v>31</v>
      </c>
      <c r="F566" s="4">
        <v>15176</v>
      </c>
      <c r="G566" s="59"/>
      <c r="H566" s="4">
        <v>9512</v>
      </c>
      <c r="I566" s="59"/>
    </row>
    <row r="567" spans="2:9" ht="12.75">
      <c r="B567" s="10" t="s">
        <v>1306</v>
      </c>
      <c r="C567" t="s">
        <v>1299</v>
      </c>
      <c r="F567" s="4">
        <v>82778</v>
      </c>
      <c r="G567" s="59"/>
      <c r="H567" s="4">
        <v>51159</v>
      </c>
      <c r="I567" s="59"/>
    </row>
    <row r="568" spans="2:9" ht="12.75">
      <c r="B568" s="10" t="s">
        <v>1307</v>
      </c>
      <c r="C568" t="s">
        <v>1301</v>
      </c>
      <c r="F568" s="4">
        <v>2315</v>
      </c>
      <c r="G568" s="59"/>
      <c r="H568" s="4">
        <v>561</v>
      </c>
      <c r="I568" s="59"/>
    </row>
    <row r="569" spans="2:9" ht="12.75">
      <c r="B569" s="10" t="s">
        <v>1308</v>
      </c>
      <c r="C569" t="s">
        <v>1300</v>
      </c>
      <c r="F569" s="4">
        <v>15869</v>
      </c>
      <c r="G569" s="59"/>
      <c r="H569" s="4">
        <v>2458</v>
      </c>
      <c r="I569" s="59"/>
    </row>
    <row r="570" spans="2:9" ht="12.75">
      <c r="B570" s="10" t="s">
        <v>1309</v>
      </c>
      <c r="C570" t="s">
        <v>1302</v>
      </c>
      <c r="F570" s="4">
        <v>6407</v>
      </c>
      <c r="G570" s="59"/>
      <c r="H570" s="4">
        <v>302</v>
      </c>
      <c r="I570" s="59"/>
    </row>
    <row r="571" spans="2:9" ht="12.75">
      <c r="B571" s="10">
        <v>4</v>
      </c>
      <c r="C571" t="s">
        <v>523</v>
      </c>
      <c r="F571" s="4">
        <v>46137</v>
      </c>
      <c r="G571" s="59"/>
      <c r="H571" s="4">
        <v>86648</v>
      </c>
      <c r="I571" s="59"/>
    </row>
    <row r="572" spans="2:9" ht="12.75">
      <c r="B572" s="10" t="s">
        <v>1523</v>
      </c>
      <c r="C572" t="s">
        <v>804</v>
      </c>
      <c r="F572" s="4">
        <v>73914</v>
      </c>
      <c r="G572" s="59"/>
      <c r="H572" s="4">
        <v>30424</v>
      </c>
      <c r="I572" s="59"/>
    </row>
    <row r="573" spans="2:9" ht="12.75">
      <c r="B573" s="10" t="s">
        <v>1539</v>
      </c>
      <c r="C573" t="s">
        <v>524</v>
      </c>
      <c r="F573" s="4">
        <v>14506</v>
      </c>
      <c r="G573" s="59"/>
      <c r="H573" s="4">
        <v>7208</v>
      </c>
      <c r="I573" s="59"/>
    </row>
    <row r="574" spans="1:9" ht="12.75">
      <c r="A574" s="66">
        <v>106</v>
      </c>
      <c r="C574" t="s">
        <v>1303</v>
      </c>
      <c r="F574" s="4">
        <v>600</v>
      </c>
      <c r="G574" s="59"/>
      <c r="H574" s="4">
        <v>445</v>
      </c>
      <c r="I574" s="59"/>
    </row>
    <row r="575" spans="1:9" ht="12.75">
      <c r="A575" s="66">
        <v>107</v>
      </c>
      <c r="C575" t="s">
        <v>1304</v>
      </c>
      <c r="F575" s="4">
        <v>9391</v>
      </c>
      <c r="G575" s="59"/>
      <c r="H575" s="4">
        <v>11384</v>
      </c>
      <c r="I575" s="59"/>
    </row>
    <row r="576" spans="1:9" ht="12.75">
      <c r="A576" s="66">
        <v>108</v>
      </c>
      <c r="B576" s="10" t="s">
        <v>1199</v>
      </c>
      <c r="C576" t="s">
        <v>1305</v>
      </c>
      <c r="F576" s="4">
        <v>43873</v>
      </c>
      <c r="G576" s="59"/>
      <c r="H576" s="4">
        <v>54719</v>
      </c>
      <c r="I576" s="59"/>
    </row>
    <row r="577" spans="2:9" ht="12.75">
      <c r="B577" s="10" t="s">
        <v>1203</v>
      </c>
      <c r="D577" t="s">
        <v>1310</v>
      </c>
      <c r="F577" s="4">
        <v>2623</v>
      </c>
      <c r="G577" s="59"/>
      <c r="H577" s="4">
        <v>1188</v>
      </c>
      <c r="I577" s="59"/>
    </row>
    <row r="578" spans="2:9" ht="12.75">
      <c r="B578" s="10">
        <v>2</v>
      </c>
      <c r="C578" t="s">
        <v>1311</v>
      </c>
      <c r="F578" s="4">
        <v>51723</v>
      </c>
      <c r="G578" s="59"/>
      <c r="H578" s="4">
        <v>22986</v>
      </c>
      <c r="I578" s="59"/>
    </row>
    <row r="579" spans="2:9" ht="12.75">
      <c r="B579" s="10" t="s">
        <v>1264</v>
      </c>
      <c r="C579" t="s">
        <v>1312</v>
      </c>
      <c r="F579" s="4">
        <v>6829</v>
      </c>
      <c r="G579" s="59"/>
      <c r="H579" s="4">
        <v>2614</v>
      </c>
      <c r="I579" s="59"/>
    </row>
    <row r="580" spans="2:9" ht="12.75">
      <c r="B580" s="10" t="s">
        <v>1265</v>
      </c>
      <c r="D580" t="s">
        <v>1313</v>
      </c>
      <c r="F580" s="4">
        <v>6397</v>
      </c>
      <c r="G580" s="59"/>
      <c r="H580" s="4">
        <v>6104</v>
      </c>
      <c r="I580" s="59"/>
    </row>
    <row r="581" spans="2:9" ht="12.75">
      <c r="B581" s="10">
        <v>4</v>
      </c>
      <c r="D581" t="s">
        <v>1314</v>
      </c>
      <c r="E581" s="101"/>
      <c r="F581" s="4">
        <v>1879</v>
      </c>
      <c r="G581" s="59"/>
      <c r="H581" s="4">
        <v>302</v>
      </c>
      <c r="I581" s="59"/>
    </row>
    <row r="582" spans="2:9" ht="12.75">
      <c r="B582" s="10">
        <v>5</v>
      </c>
      <c r="D582" t="s">
        <v>1315</v>
      </c>
      <c r="E582" s="101"/>
      <c r="F582" s="4">
        <v>62696</v>
      </c>
      <c r="G582" s="59"/>
      <c r="H582" s="4">
        <v>3410</v>
      </c>
      <c r="I582" s="59"/>
    </row>
    <row r="583" spans="2:9" ht="12.75">
      <c r="B583" s="10" t="s">
        <v>1383</v>
      </c>
      <c r="D583" t="s">
        <v>1316</v>
      </c>
      <c r="E583" s="101"/>
      <c r="F583" s="4">
        <v>53635</v>
      </c>
      <c r="G583" s="59"/>
      <c r="H583" s="4">
        <v>2716</v>
      </c>
      <c r="I583" s="59"/>
    </row>
    <row r="584" spans="2:9" ht="12.75">
      <c r="B584" s="10" t="s">
        <v>1384</v>
      </c>
      <c r="D584" t="s">
        <v>1317</v>
      </c>
      <c r="E584" s="101"/>
      <c r="F584" s="4">
        <v>4252</v>
      </c>
      <c r="G584" s="59"/>
      <c r="H584" s="4">
        <v>87</v>
      </c>
      <c r="I584" s="59"/>
    </row>
    <row r="585" spans="2:9" ht="12.75">
      <c r="B585" s="10" t="s">
        <v>1385</v>
      </c>
      <c r="D585" t="s">
        <v>1318</v>
      </c>
      <c r="E585" s="101"/>
      <c r="F585" s="4">
        <v>183616</v>
      </c>
      <c r="G585" s="59"/>
      <c r="H585" s="4">
        <v>10213</v>
      </c>
      <c r="I585" s="59"/>
    </row>
    <row r="586" spans="2:9" ht="12.75">
      <c r="B586" s="10" t="s">
        <v>1286</v>
      </c>
      <c r="D586" t="s">
        <v>525</v>
      </c>
      <c r="F586" s="4">
        <v>9504</v>
      </c>
      <c r="G586" s="59"/>
      <c r="H586" s="4">
        <v>145</v>
      </c>
      <c r="I586" s="59"/>
    </row>
    <row r="587" spans="2:9" ht="12.75">
      <c r="B587" s="10">
        <v>7</v>
      </c>
      <c r="D587" t="s">
        <v>1320</v>
      </c>
      <c r="E587" s="101"/>
      <c r="F587" s="4">
        <v>37315</v>
      </c>
      <c r="G587" s="59"/>
      <c r="H587" s="4">
        <v>1233</v>
      </c>
      <c r="I587" s="59"/>
    </row>
    <row r="588" spans="2:9" ht="12.75">
      <c r="B588" s="10">
        <v>8</v>
      </c>
      <c r="D588" t="s">
        <v>1319</v>
      </c>
      <c r="E588" s="101"/>
      <c r="F588" s="4">
        <v>5499</v>
      </c>
      <c r="G588" s="59"/>
      <c r="H588" s="4">
        <v>152</v>
      </c>
      <c r="I588" s="59"/>
    </row>
    <row r="589" spans="1:9" ht="12.75">
      <c r="A589" s="66">
        <v>109</v>
      </c>
      <c r="B589" s="10">
        <v>1</v>
      </c>
      <c r="C589" t="s">
        <v>1287</v>
      </c>
      <c r="F589" s="4">
        <v>833</v>
      </c>
      <c r="G589" s="59"/>
      <c r="H589" s="4">
        <v>2296</v>
      </c>
      <c r="I589" s="59"/>
    </row>
    <row r="590" spans="2:9" ht="12.75">
      <c r="B590" s="10" t="s">
        <v>142</v>
      </c>
      <c r="D590" t="s">
        <v>1288</v>
      </c>
      <c r="F590" s="4">
        <v>121081</v>
      </c>
      <c r="G590" s="59"/>
      <c r="H590" s="4">
        <v>35268</v>
      </c>
      <c r="I590" s="59"/>
    </row>
    <row r="591" spans="2:9" ht="12.75">
      <c r="B591" s="10" t="s">
        <v>143</v>
      </c>
      <c r="D591" t="s">
        <v>1289</v>
      </c>
      <c r="F591" s="4">
        <v>43418</v>
      </c>
      <c r="G591" s="59"/>
      <c r="H591" s="4">
        <v>10117</v>
      </c>
      <c r="I591" s="59"/>
    </row>
    <row r="592" spans="1:9" ht="12.75">
      <c r="A592" s="66">
        <v>110</v>
      </c>
      <c r="B592" s="10" t="s">
        <v>1455</v>
      </c>
      <c r="C592" t="s">
        <v>526</v>
      </c>
      <c r="F592" s="4">
        <v>49304</v>
      </c>
      <c r="G592" s="59"/>
      <c r="H592" s="4">
        <v>54</v>
      </c>
      <c r="I592" s="59"/>
    </row>
    <row r="593" spans="2:9" ht="12.75">
      <c r="B593" s="10" t="s">
        <v>1456</v>
      </c>
      <c r="C593" t="s">
        <v>527</v>
      </c>
      <c r="F593" s="4">
        <v>136972</v>
      </c>
      <c r="G593" s="59"/>
      <c r="H593" s="4">
        <v>343</v>
      </c>
      <c r="I593" s="59"/>
    </row>
    <row r="594" spans="1:10" ht="12.75">
      <c r="A594" s="66">
        <v>111</v>
      </c>
      <c r="B594" s="10">
        <v>1</v>
      </c>
      <c r="C594" t="s">
        <v>528</v>
      </c>
      <c r="F594" s="4">
        <v>2469</v>
      </c>
      <c r="G594" s="59"/>
      <c r="H594" s="4">
        <v>380</v>
      </c>
      <c r="I594" s="60"/>
      <c r="J594" s="55"/>
    </row>
    <row r="595" spans="2:9" ht="12.75">
      <c r="B595" s="10">
        <v>2</v>
      </c>
      <c r="C595" t="s">
        <v>1290</v>
      </c>
      <c r="F595" s="4">
        <v>9500</v>
      </c>
      <c r="G595" s="59"/>
      <c r="H595" s="4">
        <v>833</v>
      </c>
      <c r="I595" s="59"/>
    </row>
    <row r="596" spans="1:9" ht="12.75">
      <c r="A596" s="66">
        <v>112</v>
      </c>
      <c r="B596" s="10" t="s">
        <v>1455</v>
      </c>
      <c r="C596" t="s">
        <v>1291</v>
      </c>
      <c r="F596" s="4">
        <v>473826</v>
      </c>
      <c r="G596" s="59"/>
      <c r="H596" s="4">
        <v>79362</v>
      </c>
      <c r="I596" s="59"/>
    </row>
    <row r="597" spans="2:9" ht="12.75">
      <c r="B597" s="10" t="s">
        <v>1456</v>
      </c>
      <c r="C597" t="s">
        <v>531</v>
      </c>
      <c r="F597" s="4">
        <v>171285</v>
      </c>
      <c r="G597" s="59"/>
      <c r="H597" s="4">
        <v>1757</v>
      </c>
      <c r="I597" s="59"/>
    </row>
    <row r="598" spans="2:9" ht="12.75">
      <c r="B598" s="10" t="s">
        <v>1461</v>
      </c>
      <c r="C598" t="s">
        <v>532</v>
      </c>
      <c r="F598" s="4">
        <v>629</v>
      </c>
      <c r="G598" s="59"/>
      <c r="H598" s="4">
        <v>12</v>
      </c>
      <c r="I598" s="59"/>
    </row>
    <row r="599" spans="2:9" ht="12.75">
      <c r="B599" s="10" t="s">
        <v>1469</v>
      </c>
      <c r="C599" t="s">
        <v>533</v>
      </c>
      <c r="F599" s="4">
        <v>23050</v>
      </c>
      <c r="G599" s="59"/>
      <c r="H599" s="4">
        <v>2159</v>
      </c>
      <c r="I599" s="59"/>
    </row>
    <row r="600" spans="2:9" ht="12.75">
      <c r="B600" s="10" t="s">
        <v>1470</v>
      </c>
      <c r="C600" t="s">
        <v>534</v>
      </c>
      <c r="F600" s="4">
        <v>1453</v>
      </c>
      <c r="G600" s="59"/>
      <c r="H600" s="4">
        <v>325</v>
      </c>
      <c r="I600" s="59"/>
    </row>
    <row r="601" spans="2:9" ht="12.75">
      <c r="B601" s="10" t="s">
        <v>303</v>
      </c>
      <c r="C601" t="s">
        <v>535</v>
      </c>
      <c r="F601" s="4">
        <v>146795</v>
      </c>
      <c r="G601" s="59"/>
      <c r="H601" s="4">
        <v>14737</v>
      </c>
      <c r="I601" s="59"/>
    </row>
    <row r="602" spans="2:9" ht="12.75">
      <c r="B602" s="10" t="s">
        <v>304</v>
      </c>
      <c r="C602" t="s">
        <v>536</v>
      </c>
      <c r="F602" s="4">
        <v>660855</v>
      </c>
      <c r="G602" s="59"/>
      <c r="H602" s="4">
        <v>71209</v>
      </c>
      <c r="I602" s="59"/>
    </row>
    <row r="603" spans="2:9" ht="12.75">
      <c r="B603" s="10" t="s">
        <v>305</v>
      </c>
      <c r="C603" t="s">
        <v>805</v>
      </c>
      <c r="F603" s="4">
        <v>87475</v>
      </c>
      <c r="G603" s="59"/>
      <c r="H603" s="4">
        <v>10589</v>
      </c>
      <c r="I603" s="59"/>
    </row>
    <row r="604" spans="2:9" ht="12.75">
      <c r="B604" s="10" t="s">
        <v>529</v>
      </c>
      <c r="C604" t="s">
        <v>537</v>
      </c>
      <c r="F604" s="4">
        <v>8322</v>
      </c>
      <c r="G604" s="59"/>
      <c r="H604" s="4">
        <v>1023</v>
      </c>
      <c r="I604" s="59"/>
    </row>
    <row r="605" spans="2:9" ht="12.75">
      <c r="B605" s="10" t="s">
        <v>530</v>
      </c>
      <c r="C605" t="s">
        <v>1593</v>
      </c>
      <c r="F605" s="4">
        <v>5778752</v>
      </c>
      <c r="G605" s="59"/>
      <c r="H605" s="4">
        <v>593402</v>
      </c>
      <c r="I605" s="59"/>
    </row>
    <row r="606" spans="2:9" ht="12.75">
      <c r="B606" s="10" t="s">
        <v>1018</v>
      </c>
      <c r="C606" t="s">
        <v>538</v>
      </c>
      <c r="F606" s="4">
        <v>11837</v>
      </c>
      <c r="G606" s="59"/>
      <c r="H606" s="4">
        <v>715</v>
      </c>
      <c r="I606" s="59"/>
    </row>
    <row r="607" spans="2:9" ht="12.75">
      <c r="B607" s="10" t="s">
        <v>934</v>
      </c>
      <c r="C607" t="s">
        <v>539</v>
      </c>
      <c r="F607" s="4">
        <v>173416</v>
      </c>
      <c r="G607" s="59"/>
      <c r="H607" s="4">
        <v>85242</v>
      </c>
      <c r="I607" s="59"/>
    </row>
    <row r="608" spans="1:12" s="13" customFormat="1" ht="12.75">
      <c r="A608" s="66"/>
      <c r="B608" s="103"/>
      <c r="C608" s="139" t="s">
        <v>1595</v>
      </c>
      <c r="F608" s="18"/>
      <c r="G608" s="60">
        <f>SUM(F530:F607)</f>
        <v>13334198</v>
      </c>
      <c r="H608" s="18"/>
      <c r="I608" s="60">
        <f>SUM(H530:H607)</f>
        <v>6099621</v>
      </c>
      <c r="J608" s="104"/>
      <c r="L608" s="122"/>
    </row>
    <row r="609" spans="1:9" ht="12.75">
      <c r="A609" s="66">
        <v>113</v>
      </c>
      <c r="B609" s="10">
        <v>1</v>
      </c>
      <c r="C609" t="s">
        <v>540</v>
      </c>
      <c r="F609" s="4">
        <v>452810</v>
      </c>
      <c r="G609" s="59"/>
      <c r="H609" s="4">
        <v>5982</v>
      </c>
      <c r="I609" s="59"/>
    </row>
    <row r="610" spans="1:9" ht="12.75">
      <c r="A610" s="66">
        <v>114</v>
      </c>
      <c r="C610" t="s">
        <v>273</v>
      </c>
      <c r="F610" s="4">
        <v>56260</v>
      </c>
      <c r="G610" s="59"/>
      <c r="H610" s="4">
        <v>2553</v>
      </c>
      <c r="I610" s="59"/>
    </row>
    <row r="611" spans="1:9" ht="12.75">
      <c r="A611" s="66">
        <v>115</v>
      </c>
      <c r="B611" s="10" t="s">
        <v>1455</v>
      </c>
      <c r="C611" t="s">
        <v>1597</v>
      </c>
      <c r="F611" s="4">
        <v>9944</v>
      </c>
      <c r="G611" s="59"/>
      <c r="H611" s="4">
        <v>207</v>
      </c>
      <c r="I611" s="59"/>
    </row>
    <row r="612" spans="2:9" ht="12.75">
      <c r="B612" s="10" t="s">
        <v>1456</v>
      </c>
      <c r="C612" t="s">
        <v>1598</v>
      </c>
      <c r="F612" s="4">
        <v>9534</v>
      </c>
      <c r="G612" s="59"/>
      <c r="H612" s="4">
        <v>205</v>
      </c>
      <c r="I612" s="59"/>
    </row>
    <row r="613" spans="2:9" ht="12.75">
      <c r="B613" s="10" t="s">
        <v>1461</v>
      </c>
      <c r="C613" t="s">
        <v>541</v>
      </c>
      <c r="F613" s="4">
        <v>32833</v>
      </c>
      <c r="G613" s="59"/>
      <c r="H613" s="4">
        <v>614</v>
      </c>
      <c r="I613" s="59"/>
    </row>
    <row r="614" spans="2:9" ht="12.75">
      <c r="B614" s="10" t="s">
        <v>1469</v>
      </c>
      <c r="C614" t="s">
        <v>542</v>
      </c>
      <c r="F614" s="4">
        <v>54680</v>
      </c>
      <c r="G614" s="59"/>
      <c r="H614" s="4">
        <v>668</v>
      </c>
      <c r="I614" s="59"/>
    </row>
    <row r="615" spans="2:9" ht="12.75">
      <c r="B615" s="10" t="s">
        <v>1470</v>
      </c>
      <c r="C615" t="s">
        <v>1599</v>
      </c>
      <c r="F615" s="4">
        <v>41463</v>
      </c>
      <c r="G615" s="59"/>
      <c r="H615" s="4">
        <v>787</v>
      </c>
      <c r="I615" s="59"/>
    </row>
    <row r="616" spans="1:9" ht="12.75">
      <c r="A616" s="66">
        <v>116</v>
      </c>
      <c r="C616" t="s">
        <v>1600</v>
      </c>
      <c r="F616" s="4">
        <v>70671</v>
      </c>
      <c r="G616" s="59"/>
      <c r="H616" s="4">
        <v>441</v>
      </c>
      <c r="I616" s="59"/>
    </row>
    <row r="617" spans="1:9" ht="12.75">
      <c r="A617" s="73"/>
      <c r="B617" s="78"/>
      <c r="C617" s="105" t="s">
        <v>1601</v>
      </c>
      <c r="D617" s="68"/>
      <c r="E617" s="68"/>
      <c r="F617" s="69"/>
      <c r="G617" s="70">
        <f>SUM(F609:F616)+G608</f>
        <v>14062393</v>
      </c>
      <c r="H617" s="69"/>
      <c r="I617" s="70">
        <f>SUM(H609:H616)+I608</f>
        <v>6111078</v>
      </c>
    </row>
    <row r="618" spans="1:9" ht="12.75">
      <c r="A618" s="66">
        <v>117</v>
      </c>
      <c r="B618" s="10" t="s">
        <v>1199</v>
      </c>
      <c r="C618" t="s">
        <v>1602</v>
      </c>
      <c r="F618" s="4">
        <v>3015047</v>
      </c>
      <c r="G618" s="59"/>
      <c r="H618" s="4">
        <v>598155</v>
      </c>
      <c r="I618" s="59"/>
    </row>
    <row r="619" spans="2:9" ht="12.75">
      <c r="B619" s="10" t="s">
        <v>1696</v>
      </c>
      <c r="C619" t="s">
        <v>1603</v>
      </c>
      <c r="F619" s="4">
        <v>234063</v>
      </c>
      <c r="G619" s="59"/>
      <c r="H619" s="4">
        <v>18823</v>
      </c>
      <c r="I619" s="59"/>
    </row>
    <row r="620" spans="2:9" ht="12.75">
      <c r="B620" s="10" t="s">
        <v>1697</v>
      </c>
      <c r="D620" t="s">
        <v>38</v>
      </c>
      <c r="F620" s="4">
        <v>11537</v>
      </c>
      <c r="G620" s="59"/>
      <c r="H620" s="4">
        <v>1986</v>
      </c>
      <c r="I620" s="59"/>
    </row>
    <row r="621" spans="2:9" ht="12.75">
      <c r="B621" s="10" t="s">
        <v>1175</v>
      </c>
      <c r="D621" t="s">
        <v>543</v>
      </c>
      <c r="F621" s="4">
        <v>282808</v>
      </c>
      <c r="G621" s="59"/>
      <c r="H621" s="4">
        <v>93008</v>
      </c>
      <c r="I621" s="59"/>
    </row>
    <row r="622" spans="2:9" ht="12.75">
      <c r="B622" s="10" t="s">
        <v>1176</v>
      </c>
      <c r="C622" t="s">
        <v>544</v>
      </c>
      <c r="F622" s="4">
        <v>502799</v>
      </c>
      <c r="G622" s="59"/>
      <c r="H622" s="4">
        <v>104180</v>
      </c>
      <c r="I622" s="59"/>
    </row>
    <row r="623" spans="2:9" ht="12.75">
      <c r="B623" s="10" t="s">
        <v>1393</v>
      </c>
      <c r="C623" t="s">
        <v>1604</v>
      </c>
      <c r="F623" s="4">
        <v>32739</v>
      </c>
      <c r="G623" s="59"/>
      <c r="H623" s="4">
        <v>5990</v>
      </c>
      <c r="I623" s="59"/>
    </row>
    <row r="624" spans="2:9" ht="12.75">
      <c r="B624" s="10" t="s">
        <v>142</v>
      </c>
      <c r="C624" t="s">
        <v>545</v>
      </c>
      <c r="F624" s="4">
        <v>52953</v>
      </c>
      <c r="G624" s="59"/>
      <c r="H624" s="4">
        <v>10343</v>
      </c>
      <c r="I624" s="59"/>
    </row>
    <row r="625" spans="2:9" ht="12.75">
      <c r="B625" s="10" t="s">
        <v>143</v>
      </c>
      <c r="D625" t="s">
        <v>1605</v>
      </c>
      <c r="F625" s="4">
        <v>16011</v>
      </c>
      <c r="G625" s="59"/>
      <c r="H625" s="4">
        <v>2007</v>
      </c>
      <c r="I625" s="59"/>
    </row>
    <row r="626" spans="2:9" ht="12.75">
      <c r="B626" s="10" t="s">
        <v>1264</v>
      </c>
      <c r="D626" t="s">
        <v>1606</v>
      </c>
      <c r="F626" s="4">
        <v>110152</v>
      </c>
      <c r="G626" s="59"/>
      <c r="H626" s="4">
        <v>22917</v>
      </c>
      <c r="I626" s="59"/>
    </row>
    <row r="627" spans="2:9" ht="12.75">
      <c r="B627" s="10" t="s">
        <v>1265</v>
      </c>
      <c r="D627" t="s">
        <v>1645</v>
      </c>
      <c r="F627" s="4">
        <v>1100177</v>
      </c>
      <c r="G627" s="59"/>
      <c r="H627" s="4">
        <v>270164</v>
      </c>
      <c r="I627" s="59"/>
    </row>
    <row r="628" spans="2:9" ht="12.75">
      <c r="B628" s="10" t="s">
        <v>938</v>
      </c>
      <c r="C628" t="s">
        <v>546</v>
      </c>
      <c r="F628" s="4">
        <v>580984</v>
      </c>
      <c r="G628" s="59"/>
      <c r="H628" s="4">
        <v>5436</v>
      </c>
      <c r="I628" s="59"/>
    </row>
    <row r="629" spans="2:9" ht="12.75">
      <c r="B629" s="10" t="s">
        <v>939</v>
      </c>
      <c r="C629" t="s">
        <v>547</v>
      </c>
      <c r="F629" s="4">
        <v>83295</v>
      </c>
      <c r="G629" s="59"/>
      <c r="H629" s="4">
        <v>33</v>
      </c>
      <c r="I629" s="59"/>
    </row>
    <row r="630" spans="2:9" ht="12.75">
      <c r="B630" s="10">
        <v>5</v>
      </c>
      <c r="C630" t="s">
        <v>1607</v>
      </c>
      <c r="F630" s="4">
        <v>470</v>
      </c>
      <c r="G630" s="59"/>
      <c r="H630" s="4">
        <v>113</v>
      </c>
      <c r="I630" s="59"/>
    </row>
    <row r="631" spans="3:9" ht="12.75">
      <c r="C631" s="1" t="s">
        <v>1608</v>
      </c>
      <c r="G631" s="60">
        <f>SUM(F618:F630)</f>
        <v>6023035</v>
      </c>
      <c r="I631" s="60">
        <f>SUM(H618:H630)</f>
        <v>1133155</v>
      </c>
    </row>
    <row r="632" spans="1:9" ht="12.75">
      <c r="A632" s="66">
        <v>118</v>
      </c>
      <c r="C632" t="s">
        <v>548</v>
      </c>
      <c r="F632" s="4">
        <v>18168</v>
      </c>
      <c r="G632" s="59"/>
      <c r="H632" s="4">
        <v>945</v>
      </c>
      <c r="I632" s="59"/>
    </row>
    <row r="633" spans="1:9" ht="12.75">
      <c r="A633" s="66">
        <v>119</v>
      </c>
      <c r="B633" s="10">
        <v>1</v>
      </c>
      <c r="C633" t="s">
        <v>549</v>
      </c>
      <c r="F633" s="4">
        <v>681120</v>
      </c>
      <c r="G633" s="59"/>
      <c r="H633" s="4">
        <v>11214</v>
      </c>
      <c r="I633" s="59"/>
    </row>
    <row r="634" spans="2:9" ht="12.75">
      <c r="B634" s="10">
        <v>2</v>
      </c>
      <c r="C634" t="s">
        <v>550</v>
      </c>
      <c r="F634" s="4">
        <v>896048</v>
      </c>
      <c r="G634" s="59"/>
      <c r="H634" s="4">
        <v>5833</v>
      </c>
      <c r="I634" s="59"/>
    </row>
    <row r="635" spans="1:9" ht="12.75">
      <c r="A635" s="66">
        <v>120</v>
      </c>
      <c r="B635" s="10">
        <v>1</v>
      </c>
      <c r="C635" t="s">
        <v>970</v>
      </c>
      <c r="F635" s="4">
        <v>120669</v>
      </c>
      <c r="G635" s="59"/>
      <c r="H635" s="4">
        <v>3232</v>
      </c>
      <c r="I635" s="59"/>
    </row>
    <row r="636" spans="2:9" ht="12.75">
      <c r="B636" s="10">
        <v>2</v>
      </c>
      <c r="C636" t="s">
        <v>971</v>
      </c>
      <c r="F636" s="4">
        <v>112629</v>
      </c>
      <c r="G636" s="59"/>
      <c r="H636" s="4">
        <v>17938</v>
      </c>
      <c r="I636" s="59"/>
    </row>
    <row r="637" spans="1:9" ht="12.75">
      <c r="A637" s="66">
        <v>121</v>
      </c>
      <c r="B637" s="10" t="s">
        <v>1455</v>
      </c>
      <c r="C637" t="s">
        <v>974</v>
      </c>
      <c r="F637" s="4">
        <v>99773</v>
      </c>
      <c r="G637" s="59"/>
      <c r="H637" s="4">
        <v>1459</v>
      </c>
      <c r="I637" s="59"/>
    </row>
    <row r="638" spans="2:9" ht="12.75">
      <c r="B638" s="10" t="s">
        <v>1456</v>
      </c>
      <c r="D638" t="s">
        <v>975</v>
      </c>
      <c r="F638" s="4">
        <v>11405</v>
      </c>
      <c r="G638" s="59"/>
      <c r="H638" s="4">
        <v>265</v>
      </c>
      <c r="I638" s="59"/>
    </row>
    <row r="639" spans="2:9" ht="12.75">
      <c r="B639" s="10" t="s">
        <v>1461</v>
      </c>
      <c r="D639" t="s">
        <v>978</v>
      </c>
      <c r="F639" s="4">
        <v>36438</v>
      </c>
      <c r="G639" s="59"/>
      <c r="H639" s="4">
        <v>919</v>
      </c>
      <c r="I639" s="59"/>
    </row>
    <row r="640" spans="1:9" ht="12.75">
      <c r="A640" s="66">
        <v>122</v>
      </c>
      <c r="C640" t="s">
        <v>979</v>
      </c>
      <c r="F640" s="4">
        <v>616</v>
      </c>
      <c r="G640" s="59"/>
      <c r="H640" s="4">
        <v>35</v>
      </c>
      <c r="I640" s="59"/>
    </row>
    <row r="641" spans="1:9" ht="12.75">
      <c r="A641" s="66">
        <v>123</v>
      </c>
      <c r="C641" t="s">
        <v>551</v>
      </c>
      <c r="F641" s="4">
        <v>4961</v>
      </c>
      <c r="G641" s="59"/>
      <c r="H641" s="4">
        <v>228</v>
      </c>
      <c r="I641" s="59"/>
    </row>
    <row r="642" spans="1:9" ht="12.75">
      <c r="A642" s="66">
        <v>124</v>
      </c>
      <c r="B642" s="10" t="s">
        <v>1199</v>
      </c>
      <c r="C642" t="s">
        <v>981</v>
      </c>
      <c r="F642" s="4">
        <v>63050</v>
      </c>
      <c r="G642" s="59"/>
      <c r="H642" s="4">
        <v>103396</v>
      </c>
      <c r="I642" s="59"/>
    </row>
    <row r="643" spans="2:9" ht="12.75">
      <c r="B643" s="10" t="s">
        <v>1203</v>
      </c>
      <c r="C643" t="s">
        <v>980</v>
      </c>
      <c r="F643" s="4">
        <v>100143</v>
      </c>
      <c r="G643" s="59"/>
      <c r="H643" s="4">
        <v>182422</v>
      </c>
      <c r="I643" s="59"/>
    </row>
    <row r="644" spans="2:9" ht="12.75">
      <c r="B644" s="10" t="s">
        <v>1393</v>
      </c>
      <c r="C644" t="s">
        <v>552</v>
      </c>
      <c r="F644" s="4">
        <v>1067204</v>
      </c>
      <c r="G644" s="59"/>
      <c r="H644" s="4">
        <v>1553255</v>
      </c>
      <c r="I644" s="59"/>
    </row>
    <row r="645" spans="2:9" ht="12.75">
      <c r="B645" s="10" t="s">
        <v>972</v>
      </c>
      <c r="C645" t="s">
        <v>982</v>
      </c>
      <c r="F645" s="4">
        <v>640879</v>
      </c>
      <c r="G645" s="59"/>
      <c r="H645" s="4">
        <v>1068131</v>
      </c>
      <c r="I645" s="59"/>
    </row>
    <row r="646" spans="2:9" ht="12.75">
      <c r="B646" s="10" t="s">
        <v>973</v>
      </c>
      <c r="C646" t="s">
        <v>750</v>
      </c>
      <c r="F646" s="4">
        <v>71351</v>
      </c>
      <c r="G646" s="59"/>
      <c r="H646" s="4">
        <v>178372</v>
      </c>
      <c r="I646" s="59"/>
    </row>
    <row r="647" spans="2:9" ht="12.75">
      <c r="B647" s="10">
        <v>2</v>
      </c>
      <c r="C647" t="s">
        <v>751</v>
      </c>
      <c r="F647" s="4">
        <v>13012</v>
      </c>
      <c r="G647" s="59"/>
      <c r="H647" s="4">
        <v>8695</v>
      </c>
      <c r="I647" s="59"/>
    </row>
    <row r="648" spans="2:9" ht="12.75">
      <c r="B648" s="10">
        <v>3</v>
      </c>
      <c r="C648" t="s">
        <v>752</v>
      </c>
      <c r="F648" s="4">
        <v>1094543</v>
      </c>
      <c r="G648" s="59"/>
      <c r="H648" s="4">
        <v>540564</v>
      </c>
      <c r="I648" s="59"/>
    </row>
    <row r="649" spans="3:9" ht="12.75">
      <c r="C649" s="1" t="s">
        <v>983</v>
      </c>
      <c r="G649" s="59">
        <f>SUM(F642:F648)</f>
        <v>3050182</v>
      </c>
      <c r="I649" s="59">
        <f>SUM(H642:H648)</f>
        <v>3634835</v>
      </c>
    </row>
    <row r="650" spans="1:9" ht="12.75">
      <c r="A650" s="66">
        <v>125</v>
      </c>
      <c r="B650" s="10" t="s">
        <v>1388</v>
      </c>
      <c r="C650" t="s">
        <v>984</v>
      </c>
      <c r="F650" s="4">
        <v>37580</v>
      </c>
      <c r="G650" s="59"/>
      <c r="H650" s="4">
        <v>30179</v>
      </c>
      <c r="I650" s="59"/>
    </row>
    <row r="651" spans="2:9" ht="12.75">
      <c r="B651" s="10" t="s">
        <v>1389</v>
      </c>
      <c r="C651" t="s">
        <v>985</v>
      </c>
      <c r="F651" s="4">
        <v>1606632</v>
      </c>
      <c r="G651" s="59"/>
      <c r="H651" s="4">
        <v>1730295</v>
      </c>
      <c r="I651" s="59"/>
    </row>
    <row r="652" spans="2:9" ht="12.75">
      <c r="B652" s="10" t="s">
        <v>990</v>
      </c>
      <c r="C652" t="s">
        <v>755</v>
      </c>
      <c r="F652" s="4">
        <v>87817</v>
      </c>
      <c r="G652" s="59"/>
      <c r="H652" s="4">
        <v>44501</v>
      </c>
      <c r="I652" s="59"/>
    </row>
    <row r="653" spans="2:9" ht="12.75">
      <c r="B653" s="10" t="s">
        <v>1696</v>
      </c>
      <c r="C653" t="s">
        <v>986</v>
      </c>
      <c r="F653" s="4">
        <v>44736</v>
      </c>
      <c r="G653" s="59"/>
      <c r="H653" s="4">
        <v>21544</v>
      </c>
      <c r="I653" s="59"/>
    </row>
    <row r="654" spans="2:9" ht="12.75">
      <c r="B654" s="10" t="s">
        <v>1697</v>
      </c>
      <c r="C654" t="s">
        <v>756</v>
      </c>
      <c r="F654" s="4">
        <v>187369</v>
      </c>
      <c r="G654" s="59"/>
      <c r="H654" s="4">
        <v>30026</v>
      </c>
      <c r="I654" s="59"/>
    </row>
    <row r="655" spans="2:9" ht="12.75">
      <c r="B655" s="10" t="s">
        <v>142</v>
      </c>
      <c r="C655" t="s">
        <v>757</v>
      </c>
      <c r="F655" s="4">
        <v>30083</v>
      </c>
      <c r="G655" s="59"/>
      <c r="H655" s="4">
        <v>38113</v>
      </c>
      <c r="I655" s="59"/>
    </row>
    <row r="656" spans="2:9" ht="12.75">
      <c r="B656" s="10" t="s">
        <v>143</v>
      </c>
      <c r="C656" t="s">
        <v>758</v>
      </c>
      <c r="F656" s="4">
        <v>442418</v>
      </c>
      <c r="G656" s="59"/>
      <c r="H656" s="4">
        <v>325437</v>
      </c>
      <c r="I656" s="59"/>
    </row>
    <row r="657" spans="2:9" ht="12.75">
      <c r="B657" s="10" t="s">
        <v>405</v>
      </c>
      <c r="C657" t="s">
        <v>987</v>
      </c>
      <c r="F657" s="4">
        <v>100860</v>
      </c>
      <c r="G657" s="59"/>
      <c r="H657" s="4">
        <v>122191</v>
      </c>
      <c r="I657" s="59"/>
    </row>
    <row r="658" spans="2:9" ht="12.75">
      <c r="B658" s="10" t="s">
        <v>406</v>
      </c>
      <c r="C658" t="s">
        <v>759</v>
      </c>
      <c r="F658" s="4">
        <v>216714</v>
      </c>
      <c r="G658" s="59"/>
      <c r="H658" s="4">
        <v>251421</v>
      </c>
      <c r="I658" s="59"/>
    </row>
    <row r="659" spans="1:9" ht="12.75">
      <c r="A659" s="66">
        <v>126</v>
      </c>
      <c r="B659" s="10" t="s">
        <v>1455</v>
      </c>
      <c r="C659" t="s">
        <v>760</v>
      </c>
      <c r="F659" s="4">
        <v>10297</v>
      </c>
      <c r="G659" s="59"/>
      <c r="H659" s="4">
        <v>2058</v>
      </c>
      <c r="I659" s="59"/>
    </row>
    <row r="660" spans="2:9" ht="12.75">
      <c r="B660" s="10" t="s">
        <v>1456</v>
      </c>
      <c r="C660" s="8" t="s">
        <v>991</v>
      </c>
      <c r="F660" s="4">
        <v>445730</v>
      </c>
      <c r="G660" s="59"/>
      <c r="H660" s="4">
        <v>105932</v>
      </c>
      <c r="I660" s="59"/>
    </row>
    <row r="661" spans="1:9" ht="12.75">
      <c r="A661" s="66">
        <v>127</v>
      </c>
      <c r="C661" t="s">
        <v>988</v>
      </c>
      <c r="F661" s="4">
        <v>8181</v>
      </c>
      <c r="G661" s="59"/>
      <c r="H661" s="4">
        <v>1424</v>
      </c>
      <c r="I661" s="59"/>
    </row>
    <row r="662" spans="1:9" ht="12.75">
      <c r="A662" s="66">
        <v>128</v>
      </c>
      <c r="C662" t="s">
        <v>989</v>
      </c>
      <c r="F662" s="4">
        <v>2534461</v>
      </c>
      <c r="G662" s="59"/>
      <c r="H662" s="4">
        <v>42226</v>
      </c>
      <c r="I662" s="59"/>
    </row>
    <row r="663" spans="1:9" ht="12.75">
      <c r="A663" s="66">
        <v>129</v>
      </c>
      <c r="C663" s="14" t="s">
        <v>761</v>
      </c>
      <c r="F663" s="4">
        <v>23026</v>
      </c>
      <c r="G663" s="59"/>
      <c r="H663" s="4">
        <v>1540</v>
      </c>
      <c r="I663" s="59"/>
    </row>
    <row r="664" spans="1:9" ht="12.75">
      <c r="A664" s="66">
        <v>130</v>
      </c>
      <c r="B664" s="10" t="s">
        <v>1455</v>
      </c>
      <c r="C664" s="14" t="s">
        <v>992</v>
      </c>
      <c r="F664" s="4">
        <v>76619</v>
      </c>
      <c r="G664" s="59"/>
      <c r="H664" s="4">
        <v>3305</v>
      </c>
      <c r="I664" s="59"/>
    </row>
    <row r="665" spans="2:9" ht="12.75">
      <c r="B665" s="10" t="s">
        <v>1456</v>
      </c>
      <c r="C665" s="14" t="s">
        <v>993</v>
      </c>
      <c r="F665" s="4">
        <v>77487</v>
      </c>
      <c r="G665" s="59"/>
      <c r="H665" s="4">
        <v>4824</v>
      </c>
      <c r="I665" s="59"/>
    </row>
    <row r="666" spans="2:9" ht="12.75">
      <c r="B666" s="10" t="s">
        <v>1461</v>
      </c>
      <c r="C666" s="14" t="s">
        <v>994</v>
      </c>
      <c r="F666" s="4">
        <v>40161</v>
      </c>
      <c r="G666" s="59"/>
      <c r="H666" s="4">
        <v>2748</v>
      </c>
      <c r="I666" s="59"/>
    </row>
    <row r="667" spans="1:9" ht="12.75">
      <c r="A667" s="66">
        <v>131</v>
      </c>
      <c r="B667" s="10" t="s">
        <v>1455</v>
      </c>
      <c r="C667" s="14" t="s">
        <v>995</v>
      </c>
      <c r="F667" s="4">
        <v>352817</v>
      </c>
      <c r="G667" s="59"/>
      <c r="H667" s="4">
        <v>115916</v>
      </c>
      <c r="I667" s="59"/>
    </row>
    <row r="668" spans="2:9" ht="12.75">
      <c r="B668" s="10" t="s">
        <v>1456</v>
      </c>
      <c r="D668" t="s">
        <v>996</v>
      </c>
      <c r="F668" s="4">
        <v>835078</v>
      </c>
      <c r="G668" s="59"/>
      <c r="H668" s="4">
        <v>241984</v>
      </c>
      <c r="I668" s="59"/>
    </row>
    <row r="669" spans="1:9" ht="12.75">
      <c r="A669" s="66">
        <v>132</v>
      </c>
      <c r="C669" t="s">
        <v>997</v>
      </c>
      <c r="F669" s="4">
        <v>124669</v>
      </c>
      <c r="G669" s="59"/>
      <c r="H669" s="4">
        <v>43721</v>
      </c>
      <c r="I669" s="59"/>
    </row>
    <row r="670" spans="1:9" ht="12.75">
      <c r="A670" s="66">
        <v>133</v>
      </c>
      <c r="B670" s="10" t="s">
        <v>1455</v>
      </c>
      <c r="C670" t="s">
        <v>998</v>
      </c>
      <c r="F670" s="4">
        <v>343670</v>
      </c>
      <c r="G670" s="59"/>
      <c r="H670" s="4">
        <v>30055</v>
      </c>
      <c r="I670" s="59"/>
    </row>
    <row r="671" spans="2:9" ht="12.75">
      <c r="B671" s="10" t="s">
        <v>1456</v>
      </c>
      <c r="C671" t="s">
        <v>999</v>
      </c>
      <c r="F671" s="4">
        <v>135929</v>
      </c>
      <c r="G671" s="59"/>
      <c r="H671" s="4">
        <v>11799</v>
      </c>
      <c r="I671" s="59"/>
    </row>
    <row r="672" spans="2:9" ht="12.75">
      <c r="B672" s="10" t="s">
        <v>1204</v>
      </c>
      <c r="C672" t="s">
        <v>965</v>
      </c>
      <c r="F672" s="4">
        <v>16590</v>
      </c>
      <c r="G672" s="59"/>
      <c r="H672" s="4">
        <v>1692</v>
      </c>
      <c r="I672" s="59"/>
    </row>
    <row r="673" spans="1:9" ht="12.75">
      <c r="A673" s="66">
        <v>134</v>
      </c>
      <c r="B673" s="10">
        <v>1</v>
      </c>
      <c r="C673" t="s">
        <v>762</v>
      </c>
      <c r="F673" s="4">
        <v>59000</v>
      </c>
      <c r="G673" s="59"/>
      <c r="H673" s="4">
        <v>5976</v>
      </c>
      <c r="I673" s="59"/>
    </row>
    <row r="674" spans="2:9" ht="12.75">
      <c r="B674" s="10" t="s">
        <v>142</v>
      </c>
      <c r="C674" t="s">
        <v>1000</v>
      </c>
      <c r="F674" s="4">
        <v>4050</v>
      </c>
      <c r="G674" s="59"/>
      <c r="H674" s="4">
        <v>150</v>
      </c>
      <c r="I674" s="59"/>
    </row>
    <row r="675" spans="2:9" ht="12.75">
      <c r="B675" s="10" t="s">
        <v>143</v>
      </c>
      <c r="D675" t="s">
        <v>1001</v>
      </c>
      <c r="F675" s="4">
        <v>1260</v>
      </c>
      <c r="G675" s="59"/>
      <c r="H675" s="4">
        <v>50</v>
      </c>
      <c r="I675" s="59"/>
    </row>
    <row r="676" spans="1:9" ht="12.75">
      <c r="A676" s="66">
        <v>135</v>
      </c>
      <c r="B676" s="10" t="s">
        <v>1455</v>
      </c>
      <c r="C676" t="s">
        <v>763</v>
      </c>
      <c r="F676" s="4">
        <v>2401786</v>
      </c>
      <c r="G676" s="59"/>
      <c r="H676" s="4">
        <v>42891</v>
      </c>
      <c r="I676" s="59"/>
    </row>
    <row r="677" spans="2:9" ht="12.75">
      <c r="B677" s="10" t="s">
        <v>1456</v>
      </c>
      <c r="C677" t="s">
        <v>764</v>
      </c>
      <c r="F677" s="4">
        <v>1369792</v>
      </c>
      <c r="G677" s="59"/>
      <c r="H677" s="4">
        <v>26385</v>
      </c>
      <c r="I677" s="59"/>
    </row>
    <row r="678" spans="2:9" ht="12.75">
      <c r="B678" s="10" t="s">
        <v>1461</v>
      </c>
      <c r="C678" t="s">
        <v>765</v>
      </c>
      <c r="F678" s="4">
        <v>23088</v>
      </c>
      <c r="G678" s="59"/>
      <c r="H678" s="4">
        <v>273</v>
      </c>
      <c r="I678" s="59"/>
    </row>
    <row r="679" spans="1:9" ht="12.75">
      <c r="A679" s="66">
        <v>136</v>
      </c>
      <c r="B679" s="10" t="s">
        <v>1484</v>
      </c>
      <c r="C679" t="s">
        <v>766</v>
      </c>
      <c r="F679" s="4">
        <v>2281</v>
      </c>
      <c r="G679" s="59"/>
      <c r="H679" s="4">
        <v>61</v>
      </c>
      <c r="I679" s="59"/>
    </row>
    <row r="680" spans="2:9" ht="12.75">
      <c r="B680" s="10" t="s">
        <v>1485</v>
      </c>
      <c r="C680" t="s">
        <v>1002</v>
      </c>
      <c r="F680" s="4">
        <v>17772</v>
      </c>
      <c r="G680" s="59"/>
      <c r="H680" s="4">
        <v>464</v>
      </c>
      <c r="I680" s="59"/>
    </row>
    <row r="681" spans="2:9" ht="12.75">
      <c r="B681" s="10" t="s">
        <v>1456</v>
      </c>
      <c r="C681" t="s">
        <v>394</v>
      </c>
      <c r="F681" s="4">
        <v>81262</v>
      </c>
      <c r="G681" s="59"/>
      <c r="H681" s="4">
        <v>2080</v>
      </c>
      <c r="I681" s="59"/>
    </row>
    <row r="682" spans="1:9" ht="12.75">
      <c r="A682" s="66">
        <v>137</v>
      </c>
      <c r="B682" s="10" t="s">
        <v>1455</v>
      </c>
      <c r="C682" t="s">
        <v>767</v>
      </c>
      <c r="F682" s="4">
        <v>551643</v>
      </c>
      <c r="G682" s="59"/>
      <c r="H682" s="4">
        <v>37868</v>
      </c>
      <c r="I682" s="59"/>
    </row>
    <row r="683" spans="2:9" ht="12.75">
      <c r="B683" s="10" t="s">
        <v>1456</v>
      </c>
      <c r="C683" t="s">
        <v>822</v>
      </c>
      <c r="F683" s="4">
        <v>181056</v>
      </c>
      <c r="G683" s="59"/>
      <c r="H683" s="4">
        <v>13774</v>
      </c>
      <c r="I683" s="59"/>
    </row>
    <row r="684" spans="2:9" ht="12.75">
      <c r="B684" s="10" t="s">
        <v>1461</v>
      </c>
      <c r="C684" t="s">
        <v>1003</v>
      </c>
      <c r="F684" s="4">
        <v>51343</v>
      </c>
      <c r="G684" s="59"/>
      <c r="H684" s="4">
        <v>3385</v>
      </c>
      <c r="I684" s="59"/>
    </row>
    <row r="685" spans="1:12" s="148" customFormat="1" ht="12.75">
      <c r="A685" s="66"/>
      <c r="B685" s="103"/>
      <c r="C685" s="139" t="s">
        <v>1004</v>
      </c>
      <c r="F685" s="18"/>
      <c r="G685" s="60">
        <f>SUM(F650:F684)</f>
        <v>12523257</v>
      </c>
      <c r="H685" s="18"/>
      <c r="I685" s="60">
        <f>SUM(H650:H684)</f>
        <v>3336288</v>
      </c>
      <c r="J685" s="18"/>
      <c r="L685" s="122"/>
    </row>
    <row r="686" spans="1:9" ht="12.75">
      <c r="A686" s="73"/>
      <c r="B686" s="78"/>
      <c r="C686" s="100" t="s">
        <v>1005</v>
      </c>
      <c r="D686" s="68"/>
      <c r="E686" s="68"/>
      <c r="F686" s="69"/>
      <c r="G686" s="70">
        <f>SUM(F530:F685)</f>
        <v>37640694</v>
      </c>
      <c r="H686" s="69"/>
      <c r="I686" s="70">
        <f>SUM(H530:H685)</f>
        <v>14257424</v>
      </c>
    </row>
    <row r="687" spans="1:9" ht="12.75">
      <c r="A687" s="73"/>
      <c r="B687" s="100" t="s">
        <v>1006</v>
      </c>
      <c r="C687" s="68"/>
      <c r="D687" s="68"/>
      <c r="E687" s="68"/>
      <c r="F687" s="69"/>
      <c r="G687" s="70"/>
      <c r="H687" s="69"/>
      <c r="I687" s="70"/>
    </row>
    <row r="688" spans="1:9" ht="12.75">
      <c r="A688" s="66">
        <v>138</v>
      </c>
      <c r="B688" s="10" t="s">
        <v>1455</v>
      </c>
      <c r="C688" t="s">
        <v>823</v>
      </c>
      <c r="F688" s="4">
        <v>103031</v>
      </c>
      <c r="G688" s="59"/>
      <c r="H688" s="4">
        <v>669942</v>
      </c>
      <c r="I688" s="59"/>
    </row>
    <row r="689" spans="2:9" ht="12.75">
      <c r="B689" s="10" t="s">
        <v>1011</v>
      </c>
      <c r="D689" t="s">
        <v>824</v>
      </c>
      <c r="F689" s="4">
        <v>0</v>
      </c>
      <c r="G689" s="59"/>
      <c r="H689" s="4">
        <v>0</v>
      </c>
      <c r="I689" s="59"/>
    </row>
    <row r="690" spans="2:9" ht="12.75">
      <c r="B690" s="10" t="s">
        <v>48</v>
      </c>
      <c r="E690" s="106" t="s">
        <v>825</v>
      </c>
      <c r="F690" s="107"/>
      <c r="G690" s="108"/>
      <c r="H690" s="107">
        <v>0</v>
      </c>
      <c r="I690" s="59"/>
    </row>
    <row r="691" spans="2:9" ht="12.75">
      <c r="B691" s="10" t="s">
        <v>1456</v>
      </c>
      <c r="D691" t="s">
        <v>826</v>
      </c>
      <c r="F691" s="4">
        <v>2032</v>
      </c>
      <c r="G691" s="59"/>
      <c r="H691" s="4">
        <v>4407</v>
      </c>
      <c r="I691" s="59"/>
    </row>
    <row r="692" spans="2:9" ht="12.75">
      <c r="B692" s="10" t="s">
        <v>1333</v>
      </c>
      <c r="C692" t="s">
        <v>827</v>
      </c>
      <c r="F692" s="4">
        <v>502207</v>
      </c>
      <c r="G692" s="59"/>
      <c r="H692" s="4">
        <v>5022014</v>
      </c>
      <c r="I692" s="59"/>
    </row>
    <row r="693" spans="2:9" ht="12.75">
      <c r="B693" s="10" t="s">
        <v>1334</v>
      </c>
      <c r="D693" t="s">
        <v>1007</v>
      </c>
      <c r="F693" s="4">
        <v>0</v>
      </c>
      <c r="G693" s="59"/>
      <c r="H693" s="4">
        <v>0</v>
      </c>
      <c r="I693" s="59"/>
    </row>
    <row r="694" spans="2:9" ht="12.75">
      <c r="B694" s="10" t="s">
        <v>48</v>
      </c>
      <c r="E694" s="106" t="s">
        <v>828</v>
      </c>
      <c r="F694" s="107"/>
      <c r="G694" s="108"/>
      <c r="H694" s="107">
        <v>0</v>
      </c>
      <c r="I694" s="59"/>
    </row>
    <row r="695" spans="2:9" ht="12.75">
      <c r="B695" s="10" t="s">
        <v>934</v>
      </c>
      <c r="C695" t="s">
        <v>1010</v>
      </c>
      <c r="F695" s="4">
        <v>21</v>
      </c>
      <c r="G695" s="59"/>
      <c r="H695" s="4">
        <v>5</v>
      </c>
      <c r="I695" s="59"/>
    </row>
    <row r="696" spans="2:9" ht="12.75">
      <c r="B696" s="10" t="s">
        <v>48</v>
      </c>
      <c r="E696" s="106" t="s">
        <v>828</v>
      </c>
      <c r="F696" s="107"/>
      <c r="G696" s="108"/>
      <c r="H696" s="107">
        <v>0</v>
      </c>
      <c r="I696" s="59"/>
    </row>
    <row r="697" spans="1:9" ht="12.75">
      <c r="A697" s="66">
        <v>139</v>
      </c>
      <c r="B697" s="10">
        <v>1</v>
      </c>
      <c r="C697" t="s">
        <v>829</v>
      </c>
      <c r="F697" s="4">
        <v>301147</v>
      </c>
      <c r="G697" s="59"/>
      <c r="H697" s="4">
        <v>633441</v>
      </c>
      <c r="I697" s="59"/>
    </row>
    <row r="698" spans="2:9" ht="12.75">
      <c r="B698" s="10">
        <v>2</v>
      </c>
      <c r="D698" t="s">
        <v>830</v>
      </c>
      <c r="F698" s="4">
        <v>143174</v>
      </c>
      <c r="G698" s="59"/>
      <c r="H698" s="4">
        <v>220264</v>
      </c>
      <c r="I698" s="59"/>
    </row>
    <row r="699" spans="3:9" ht="12.75">
      <c r="C699" s="1" t="s">
        <v>1012</v>
      </c>
      <c r="G699" s="59">
        <f>SUM(F697:F698)</f>
        <v>444321</v>
      </c>
      <c r="I699" s="59">
        <f>SUM(H697:H698)</f>
        <v>853705</v>
      </c>
    </row>
    <row r="700" spans="1:9" ht="12.75">
      <c r="A700" s="66">
        <v>140</v>
      </c>
      <c r="B700" s="10">
        <v>1</v>
      </c>
      <c r="C700" t="s">
        <v>831</v>
      </c>
      <c r="F700" s="4">
        <v>1121622</v>
      </c>
      <c r="G700" s="59"/>
      <c r="H700" s="4">
        <v>959007</v>
      </c>
      <c r="I700" s="59"/>
    </row>
    <row r="701" spans="2:9" ht="12.75">
      <c r="B701" s="10">
        <v>2</v>
      </c>
      <c r="C701" t="s">
        <v>832</v>
      </c>
      <c r="F701" s="4">
        <v>109751</v>
      </c>
      <c r="G701" s="59"/>
      <c r="H701" s="4">
        <v>54140</v>
      </c>
      <c r="I701" s="59"/>
    </row>
    <row r="702" spans="2:9" ht="12.75">
      <c r="B702" s="10">
        <v>3</v>
      </c>
      <c r="C702" t="s">
        <v>833</v>
      </c>
      <c r="F702" s="4">
        <v>1512714</v>
      </c>
      <c r="G702" s="59"/>
      <c r="H702" s="4">
        <v>1024131</v>
      </c>
      <c r="I702" s="59"/>
    </row>
    <row r="703" spans="2:9" ht="12.75">
      <c r="B703" s="10">
        <v>4</v>
      </c>
      <c r="D703" t="s">
        <v>834</v>
      </c>
      <c r="F703" s="4">
        <v>1879602</v>
      </c>
      <c r="G703" s="59"/>
      <c r="H703" s="4">
        <v>1343109</v>
      </c>
      <c r="I703" s="59"/>
    </row>
    <row r="704" spans="3:9" ht="12.75">
      <c r="C704" s="1" t="s">
        <v>1013</v>
      </c>
      <c r="G704" s="59">
        <f>SUM(F700:F703)</f>
        <v>4623689</v>
      </c>
      <c r="I704" s="59">
        <f>SUM(H700:H703)</f>
        <v>3380387</v>
      </c>
    </row>
    <row r="705" spans="1:9" ht="12.75">
      <c r="A705" s="66">
        <v>141</v>
      </c>
      <c r="B705" s="10" t="s">
        <v>1455</v>
      </c>
      <c r="C705" t="s">
        <v>835</v>
      </c>
      <c r="F705" s="4">
        <v>124034</v>
      </c>
      <c r="G705" s="59"/>
      <c r="H705" s="4">
        <v>56594</v>
      </c>
      <c r="I705" s="59"/>
    </row>
    <row r="706" spans="2:9" ht="12.75">
      <c r="B706" s="10" t="s">
        <v>1456</v>
      </c>
      <c r="D706" t="s">
        <v>836</v>
      </c>
      <c r="F706" s="4">
        <v>679965</v>
      </c>
      <c r="G706" s="59"/>
      <c r="H706" s="4">
        <v>338553</v>
      </c>
      <c r="I706" s="59"/>
    </row>
    <row r="707" spans="1:9" ht="12.75">
      <c r="A707" s="66">
        <v>142</v>
      </c>
      <c r="B707" s="10">
        <v>1</v>
      </c>
      <c r="C707" t="s">
        <v>837</v>
      </c>
      <c r="F707" s="4">
        <v>539013</v>
      </c>
      <c r="G707" s="59"/>
      <c r="H707" s="4">
        <v>617658</v>
      </c>
      <c r="I707" s="59"/>
    </row>
    <row r="708" spans="2:9" ht="12.75">
      <c r="B708" s="10">
        <v>2</v>
      </c>
      <c r="C708" t="s">
        <v>838</v>
      </c>
      <c r="F708" s="4">
        <v>46062</v>
      </c>
      <c r="G708" s="59"/>
      <c r="H708" s="4">
        <v>39821</v>
      </c>
      <c r="I708" s="59"/>
    </row>
    <row r="709" spans="2:9" ht="12.75">
      <c r="B709" s="10">
        <v>3</v>
      </c>
      <c r="C709" t="s">
        <v>839</v>
      </c>
      <c r="F709" s="4">
        <v>160681</v>
      </c>
      <c r="G709" s="59"/>
      <c r="H709" s="4">
        <v>131498</v>
      </c>
      <c r="I709" s="59"/>
    </row>
    <row r="710" spans="2:9" ht="12.75">
      <c r="B710" s="10">
        <v>4</v>
      </c>
      <c r="D710" t="s">
        <v>840</v>
      </c>
      <c r="F710" s="4">
        <v>89469</v>
      </c>
      <c r="G710" s="59"/>
      <c r="H710" s="4">
        <v>78132</v>
      </c>
      <c r="I710" s="59"/>
    </row>
    <row r="711" spans="3:9" ht="12.75">
      <c r="C711" s="1" t="s">
        <v>1249</v>
      </c>
      <c r="G711" s="59">
        <f>SUM(F707:F710)</f>
        <v>835225</v>
      </c>
      <c r="I711" s="59">
        <f>SUM(H707:H710)</f>
        <v>867109</v>
      </c>
    </row>
    <row r="712" spans="1:9" ht="12.75">
      <c r="A712" s="66">
        <v>143</v>
      </c>
      <c r="B712" s="10" t="s">
        <v>1199</v>
      </c>
      <c r="C712" t="s">
        <v>841</v>
      </c>
      <c r="F712" s="4">
        <v>7596742</v>
      </c>
      <c r="G712" s="59"/>
      <c r="H712" s="4">
        <v>879910</v>
      </c>
      <c r="I712" s="59"/>
    </row>
    <row r="713" spans="2:9" ht="12.75">
      <c r="B713" s="10" t="s">
        <v>1203</v>
      </c>
      <c r="C713" t="s">
        <v>1250</v>
      </c>
      <c r="F713" s="4">
        <v>596255</v>
      </c>
      <c r="G713" s="59"/>
      <c r="H713" s="4">
        <v>31376</v>
      </c>
      <c r="I713" s="59"/>
    </row>
    <row r="714" spans="2:9" ht="12.75">
      <c r="B714" s="10" t="s">
        <v>1393</v>
      </c>
      <c r="C714" t="s">
        <v>1251</v>
      </c>
      <c r="F714" s="4">
        <v>724358</v>
      </c>
      <c r="G714" s="59"/>
      <c r="H714" s="4">
        <v>27647</v>
      </c>
      <c r="I714" s="59"/>
    </row>
    <row r="715" spans="2:9" ht="12.75">
      <c r="B715" s="10" t="s">
        <v>1394</v>
      </c>
      <c r="C715" t="s">
        <v>1252</v>
      </c>
      <c r="F715" s="4">
        <v>94602</v>
      </c>
      <c r="G715" s="59"/>
      <c r="H715" s="4">
        <v>7631</v>
      </c>
      <c r="I715" s="59"/>
    </row>
    <row r="716" spans="3:9" ht="12.75">
      <c r="C716" t="s">
        <v>842</v>
      </c>
      <c r="G716" s="59"/>
      <c r="I716" s="59"/>
    </row>
    <row r="717" spans="2:9" ht="12.75">
      <c r="B717" s="10" t="s">
        <v>142</v>
      </c>
      <c r="C717" t="s">
        <v>843</v>
      </c>
      <c r="E717" s="102"/>
      <c r="F717" s="4">
        <v>208403</v>
      </c>
      <c r="G717" s="59"/>
      <c r="H717" s="4">
        <v>18971</v>
      </c>
      <c r="I717" s="59"/>
    </row>
    <row r="718" spans="2:9" ht="12.75">
      <c r="B718" s="10" t="s">
        <v>143</v>
      </c>
      <c r="C718" t="s">
        <v>844</v>
      </c>
      <c r="E718" s="102"/>
      <c r="F718" s="4">
        <v>14180</v>
      </c>
      <c r="G718" s="59"/>
      <c r="H718" s="4">
        <v>590</v>
      </c>
      <c r="I718" s="59"/>
    </row>
    <row r="719" spans="2:9" ht="12.75">
      <c r="B719" s="10" t="s">
        <v>916</v>
      </c>
      <c r="C719" t="s">
        <v>845</v>
      </c>
      <c r="E719" s="102"/>
      <c r="F719" s="4">
        <v>11091</v>
      </c>
      <c r="G719" s="59"/>
      <c r="H719" s="4">
        <v>468</v>
      </c>
      <c r="I719" s="59"/>
    </row>
    <row r="720" spans="2:9" ht="12.75">
      <c r="B720" s="10" t="s">
        <v>920</v>
      </c>
      <c r="C720" t="s">
        <v>846</v>
      </c>
      <c r="E720" s="102"/>
      <c r="F720" s="4">
        <v>27089</v>
      </c>
      <c r="G720" s="59"/>
      <c r="H720" s="4">
        <v>1939</v>
      </c>
      <c r="I720" s="59"/>
    </row>
    <row r="721" spans="1:9" ht="12.75">
      <c r="A721" s="73"/>
      <c r="B721" s="78"/>
      <c r="C721" s="105" t="s">
        <v>1255</v>
      </c>
      <c r="D721" s="68"/>
      <c r="E721" s="68"/>
      <c r="F721" s="69"/>
      <c r="G721" s="70">
        <f>F712+F717</f>
        <v>7805145</v>
      </c>
      <c r="H721" s="69"/>
      <c r="I721" s="70">
        <f>H712+H717</f>
        <v>898881</v>
      </c>
    </row>
    <row r="722" spans="1:9" ht="12.75">
      <c r="A722" s="73"/>
      <c r="B722" s="78"/>
      <c r="C722" s="105" t="s">
        <v>1256</v>
      </c>
      <c r="D722" s="68"/>
      <c r="E722" s="68"/>
      <c r="F722" s="69"/>
      <c r="G722" s="70">
        <f aca="true" t="shared" si="3" ref="G722:I724">F713+F718</f>
        <v>610435</v>
      </c>
      <c r="H722" s="69"/>
      <c r="I722" s="70">
        <f t="shared" si="3"/>
        <v>31966</v>
      </c>
    </row>
    <row r="723" spans="1:9" ht="12.75">
      <c r="A723" s="73"/>
      <c r="B723" s="78"/>
      <c r="C723" s="105" t="s">
        <v>1257</v>
      </c>
      <c r="D723" s="68"/>
      <c r="E723" s="68"/>
      <c r="F723" s="69"/>
      <c r="G723" s="70">
        <f t="shared" si="3"/>
        <v>735449</v>
      </c>
      <c r="H723" s="69"/>
      <c r="I723" s="70">
        <f t="shared" si="3"/>
        <v>28115</v>
      </c>
    </row>
    <row r="724" spans="1:9" ht="12.75">
      <c r="A724" s="73"/>
      <c r="B724" s="78"/>
      <c r="C724" s="105" t="s">
        <v>1258</v>
      </c>
      <c r="D724" s="68"/>
      <c r="E724" s="68"/>
      <c r="F724" s="69"/>
      <c r="G724" s="70">
        <f t="shared" si="3"/>
        <v>121691</v>
      </c>
      <c r="H724" s="69"/>
      <c r="I724" s="70">
        <f t="shared" si="3"/>
        <v>9570</v>
      </c>
    </row>
    <row r="725" spans="1:9" ht="12.75">
      <c r="A725" s="73"/>
      <c r="B725" s="78"/>
      <c r="C725" s="105" t="s">
        <v>1259</v>
      </c>
      <c r="D725" s="68"/>
      <c r="E725" s="68"/>
      <c r="F725" s="69"/>
      <c r="G725" s="70">
        <f>SUM(G721:G724)</f>
        <v>9272720</v>
      </c>
      <c r="H725" s="69"/>
      <c r="I725" s="70">
        <f>SUM(I721:I724)</f>
        <v>968532</v>
      </c>
    </row>
    <row r="726" spans="1:9" ht="12.75">
      <c r="A726" s="66">
        <v>144</v>
      </c>
      <c r="B726" s="10">
        <v>1</v>
      </c>
      <c r="C726" s="8" t="s">
        <v>1260</v>
      </c>
      <c r="F726" s="4">
        <v>6327889</v>
      </c>
      <c r="G726" s="59"/>
      <c r="H726" s="4">
        <v>331070</v>
      </c>
      <c r="I726" s="59"/>
    </row>
    <row r="727" spans="2:9" ht="12.75">
      <c r="B727" s="10" t="s">
        <v>142</v>
      </c>
      <c r="C727" s="56" t="s">
        <v>847</v>
      </c>
      <c r="F727" s="4">
        <v>12109</v>
      </c>
      <c r="G727" s="59"/>
      <c r="H727" s="4">
        <v>1069</v>
      </c>
      <c r="I727" s="59"/>
    </row>
    <row r="728" spans="2:9" ht="12.75">
      <c r="B728" s="10" t="s">
        <v>143</v>
      </c>
      <c r="C728" t="s">
        <v>850</v>
      </c>
      <c r="F728" s="4">
        <v>2820</v>
      </c>
      <c r="G728" s="59"/>
      <c r="H728" s="4">
        <v>271</v>
      </c>
      <c r="I728" s="59"/>
    </row>
    <row r="729" spans="2:9" ht="12.75">
      <c r="B729" s="10" t="s">
        <v>887</v>
      </c>
      <c r="C729" s="56" t="s">
        <v>848</v>
      </c>
      <c r="F729" s="4">
        <v>2971</v>
      </c>
      <c r="G729" s="59"/>
      <c r="H729" s="4">
        <v>110</v>
      </c>
      <c r="I729" s="59"/>
    </row>
    <row r="730" spans="2:9" ht="12.75">
      <c r="B730" s="10" t="s">
        <v>888</v>
      </c>
      <c r="C730" t="s">
        <v>849</v>
      </c>
      <c r="F730" s="4">
        <v>266</v>
      </c>
      <c r="G730" s="59"/>
      <c r="H730" s="4">
        <v>16</v>
      </c>
      <c r="I730" s="59"/>
    </row>
    <row r="731" spans="1:9" ht="12.75">
      <c r="A731" s="66">
        <v>145</v>
      </c>
      <c r="C731" t="s">
        <v>1426</v>
      </c>
      <c r="F731" s="4">
        <v>24063</v>
      </c>
      <c r="G731" s="59"/>
      <c r="H731" s="4">
        <v>580</v>
      </c>
      <c r="I731" s="59"/>
    </row>
    <row r="732" spans="1:9" ht="12.75">
      <c r="A732" s="66">
        <v>146</v>
      </c>
      <c r="B732" s="10" t="s">
        <v>1199</v>
      </c>
      <c r="C732" t="s">
        <v>1565</v>
      </c>
      <c r="F732" s="4">
        <v>5007953</v>
      </c>
      <c r="G732" s="59"/>
      <c r="H732" s="4">
        <v>2901043</v>
      </c>
      <c r="I732" s="59"/>
    </row>
    <row r="733" spans="2:9" ht="12.75">
      <c r="B733" s="10" t="s">
        <v>1203</v>
      </c>
      <c r="C733" t="s">
        <v>1566</v>
      </c>
      <c r="F733" s="4">
        <v>409925</v>
      </c>
      <c r="G733" s="59"/>
      <c r="H733" s="4">
        <v>165436</v>
      </c>
      <c r="I733" s="59"/>
    </row>
    <row r="734" spans="2:9" ht="12.75">
      <c r="B734" s="10">
        <v>2</v>
      </c>
      <c r="C734" t="s">
        <v>1567</v>
      </c>
      <c r="F734" s="4">
        <v>217221</v>
      </c>
      <c r="G734" s="59"/>
      <c r="H734" s="4">
        <v>125574</v>
      </c>
      <c r="I734" s="59"/>
    </row>
    <row r="735" spans="2:9" ht="12.75">
      <c r="B735" s="10">
        <v>3</v>
      </c>
      <c r="C735" t="s">
        <v>1568</v>
      </c>
      <c r="F735" s="4">
        <v>106035</v>
      </c>
      <c r="G735" s="59"/>
      <c r="H735" s="4">
        <v>35454</v>
      </c>
      <c r="I735" s="59"/>
    </row>
    <row r="736" spans="1:9" ht="12.75">
      <c r="A736" s="66">
        <v>147</v>
      </c>
      <c r="B736" s="10">
        <v>1</v>
      </c>
      <c r="C736" t="s">
        <v>851</v>
      </c>
      <c r="F736" s="4">
        <v>1926762</v>
      </c>
      <c r="G736" s="59"/>
      <c r="H736" s="4">
        <v>605883</v>
      </c>
      <c r="I736" s="59"/>
    </row>
    <row r="737" spans="2:9" ht="12.75">
      <c r="B737" s="10">
        <v>2</v>
      </c>
      <c r="D737" t="s">
        <v>852</v>
      </c>
      <c r="F737" s="4">
        <v>78448</v>
      </c>
      <c r="G737" s="59"/>
      <c r="H737" s="4">
        <v>17630</v>
      </c>
      <c r="I737" s="59"/>
    </row>
    <row r="738" spans="2:9" ht="12.75">
      <c r="B738" s="10" t="s">
        <v>1263</v>
      </c>
      <c r="C738" t="s">
        <v>853</v>
      </c>
      <c r="F738" s="4">
        <v>1063</v>
      </c>
      <c r="G738" s="59"/>
      <c r="H738" s="4">
        <v>238</v>
      </c>
      <c r="I738" s="59"/>
    </row>
    <row r="739" spans="3:9" ht="12.75">
      <c r="C739" s="1" t="s">
        <v>207</v>
      </c>
      <c r="G739" s="59">
        <f>SUM(F697:F738)</f>
        <v>30097479</v>
      </c>
      <c r="I739" s="59">
        <f>SUM(H697:H738)</f>
        <v>10649254</v>
      </c>
    </row>
    <row r="740" spans="1:11" ht="12.75">
      <c r="A740" s="66">
        <v>148</v>
      </c>
      <c r="B740" s="10">
        <v>2</v>
      </c>
      <c r="C740" t="s">
        <v>1569</v>
      </c>
      <c r="F740" s="4">
        <v>1309050</v>
      </c>
      <c r="G740" s="59"/>
      <c r="H740" s="22">
        <f aca="true" t="shared" si="4" ref="H740:H745">J740/40</f>
        <v>69.925</v>
      </c>
      <c r="I740" s="59"/>
      <c r="J740" s="31">
        <v>2797</v>
      </c>
      <c r="K740" s="27" t="s">
        <v>403</v>
      </c>
    </row>
    <row r="741" spans="2:11" ht="12.75">
      <c r="B741" s="10">
        <v>4</v>
      </c>
      <c r="C741" t="s">
        <v>1570</v>
      </c>
      <c r="F741" s="4">
        <v>1007268</v>
      </c>
      <c r="G741" s="59"/>
      <c r="H741" s="22">
        <f t="shared" si="4"/>
        <v>685.05</v>
      </c>
      <c r="I741" s="59"/>
      <c r="J741" s="31">
        <v>27402</v>
      </c>
      <c r="K741" s="27" t="s">
        <v>403</v>
      </c>
    </row>
    <row r="742" spans="2:11" ht="12.75">
      <c r="B742" s="10">
        <v>5</v>
      </c>
      <c r="C742" t="s">
        <v>1571</v>
      </c>
      <c r="F742" s="4">
        <v>430126</v>
      </c>
      <c r="G742" s="59"/>
      <c r="H742" s="22">
        <f t="shared" si="4"/>
        <v>71.175</v>
      </c>
      <c r="I742" s="59"/>
      <c r="J742" s="31">
        <v>2847</v>
      </c>
      <c r="K742" s="27" t="s">
        <v>403</v>
      </c>
    </row>
    <row r="743" spans="2:11" ht="12.75">
      <c r="B743" s="10">
        <v>6</v>
      </c>
      <c r="C743" t="s">
        <v>854</v>
      </c>
      <c r="F743" s="4">
        <v>25818</v>
      </c>
      <c r="G743" s="59"/>
      <c r="H743" s="22">
        <f t="shared" si="4"/>
        <v>22.85</v>
      </c>
      <c r="I743" s="59"/>
      <c r="J743" s="31">
        <v>914</v>
      </c>
      <c r="K743" s="27" t="s">
        <v>403</v>
      </c>
    </row>
    <row r="744" spans="2:11" ht="12.75">
      <c r="B744" s="10">
        <v>7</v>
      </c>
      <c r="C744" t="s">
        <v>1572</v>
      </c>
      <c r="F744" s="4">
        <v>7984</v>
      </c>
      <c r="G744" s="59"/>
      <c r="H744" s="22">
        <f t="shared" si="4"/>
        <v>27.05</v>
      </c>
      <c r="I744" s="59"/>
      <c r="J744" s="31">
        <v>1082</v>
      </c>
      <c r="K744" s="27" t="s">
        <v>403</v>
      </c>
    </row>
    <row r="745" spans="2:11" ht="12.75">
      <c r="B745" s="10">
        <v>8</v>
      </c>
      <c r="C745" t="s">
        <v>855</v>
      </c>
      <c r="F745" s="4">
        <v>20527</v>
      </c>
      <c r="G745" s="59"/>
      <c r="H745" s="22">
        <f t="shared" si="4"/>
        <v>1.05</v>
      </c>
      <c r="I745" s="59"/>
      <c r="J745" s="31">
        <v>42</v>
      </c>
      <c r="K745" s="27" t="s">
        <v>403</v>
      </c>
    </row>
    <row r="746" spans="3:11" ht="12.75">
      <c r="C746" s="1" t="s">
        <v>572</v>
      </c>
      <c r="G746" s="59">
        <f>SUM(F740:F745)</f>
        <v>2800773</v>
      </c>
      <c r="I746" s="76">
        <f>SUM(H740:H745)</f>
        <v>877.0999999999998</v>
      </c>
      <c r="K746" s="77">
        <f>SUM(J740:J745)</f>
        <v>35084</v>
      </c>
    </row>
    <row r="747" spans="1:9" ht="12.75">
      <c r="A747" s="66">
        <v>149</v>
      </c>
      <c r="C747" t="s">
        <v>573</v>
      </c>
      <c r="G747" s="59"/>
      <c r="I747" s="59"/>
    </row>
    <row r="748" spans="2:9" ht="12.75">
      <c r="B748" s="10">
        <v>1</v>
      </c>
      <c r="D748" t="s">
        <v>856</v>
      </c>
      <c r="F748" s="4">
        <v>3147937</v>
      </c>
      <c r="G748" s="59"/>
      <c r="H748" s="4">
        <v>143109</v>
      </c>
      <c r="I748" s="59"/>
    </row>
    <row r="749" spans="2:9" ht="12.75">
      <c r="B749" s="10">
        <v>2</v>
      </c>
      <c r="D749" t="s">
        <v>857</v>
      </c>
      <c r="F749" s="4">
        <v>559861</v>
      </c>
      <c r="G749" s="59"/>
      <c r="H749" s="4">
        <v>9468</v>
      </c>
      <c r="I749" s="59"/>
    </row>
    <row r="750" spans="2:9" ht="12.75">
      <c r="B750" s="10" t="s">
        <v>1264</v>
      </c>
      <c r="D750" t="s">
        <v>858</v>
      </c>
      <c r="F750" s="4">
        <v>86478</v>
      </c>
      <c r="G750" s="59"/>
      <c r="H750" s="4">
        <v>726</v>
      </c>
      <c r="I750" s="59"/>
    </row>
    <row r="751" spans="2:9" ht="12.75">
      <c r="B751" s="10" t="s">
        <v>1265</v>
      </c>
      <c r="E751" t="s">
        <v>859</v>
      </c>
      <c r="F751" s="4">
        <v>244198</v>
      </c>
      <c r="G751" s="59"/>
      <c r="H751" s="4">
        <v>905</v>
      </c>
      <c r="I751" s="149"/>
    </row>
    <row r="752" spans="3:9" ht="12.75">
      <c r="C752" s="1" t="s">
        <v>574</v>
      </c>
      <c r="G752" s="59">
        <f>SUM(F748:F751)</f>
        <v>4038474</v>
      </c>
      <c r="I752" s="59">
        <f>SUM(H748:H751)</f>
        <v>154208</v>
      </c>
    </row>
    <row r="753" spans="1:9" ht="12.75">
      <c r="A753" s="66">
        <v>150</v>
      </c>
      <c r="B753" s="10" t="s">
        <v>1199</v>
      </c>
      <c r="C753" t="s">
        <v>860</v>
      </c>
      <c r="F753" s="4">
        <v>233035</v>
      </c>
      <c r="G753" s="59"/>
      <c r="H753" s="4">
        <v>74084</v>
      </c>
      <c r="I753" s="59"/>
    </row>
    <row r="754" spans="2:9" ht="12.75">
      <c r="B754" s="10" t="s">
        <v>1203</v>
      </c>
      <c r="C754" t="s">
        <v>867</v>
      </c>
      <c r="F754" s="4">
        <v>4193</v>
      </c>
      <c r="G754" s="59"/>
      <c r="H754" s="4">
        <v>2257</v>
      </c>
      <c r="I754" s="59"/>
    </row>
    <row r="755" spans="2:9" ht="12.75">
      <c r="B755" s="10">
        <v>2</v>
      </c>
      <c r="C755" t="s">
        <v>1323</v>
      </c>
      <c r="F755" s="4">
        <v>17845</v>
      </c>
      <c r="G755" s="59"/>
      <c r="H755" s="4">
        <v>3919</v>
      </c>
      <c r="I755" s="59"/>
    </row>
    <row r="756" spans="2:9" ht="12.75">
      <c r="B756" s="10">
        <v>3</v>
      </c>
      <c r="C756" t="s">
        <v>868</v>
      </c>
      <c r="F756" s="4">
        <v>1572705</v>
      </c>
      <c r="G756" s="59"/>
      <c r="H756" s="4">
        <v>232087</v>
      </c>
      <c r="I756" s="59"/>
    </row>
    <row r="757" spans="2:9" ht="12.75">
      <c r="B757" s="10" t="s">
        <v>335</v>
      </c>
      <c r="C757" t="s">
        <v>869</v>
      </c>
      <c r="F757" s="4">
        <v>12038</v>
      </c>
      <c r="G757" s="59"/>
      <c r="H757" s="4">
        <v>2042</v>
      </c>
      <c r="I757" s="59"/>
    </row>
    <row r="758" spans="3:9" ht="12.75">
      <c r="C758" s="1" t="s">
        <v>1324</v>
      </c>
      <c r="G758" s="59">
        <f>SUM(F753:F757)</f>
        <v>1839816</v>
      </c>
      <c r="I758" s="59">
        <f>SUM(H753:H757)</f>
        <v>314389</v>
      </c>
    </row>
    <row r="759" spans="1:9" ht="12.75">
      <c r="A759" s="66">
        <v>151</v>
      </c>
      <c r="B759" s="10" t="s">
        <v>1455</v>
      </c>
      <c r="C759" t="s">
        <v>870</v>
      </c>
      <c r="F759" s="4">
        <v>253972</v>
      </c>
      <c r="G759" s="59"/>
      <c r="H759" s="4">
        <v>54756</v>
      </c>
      <c r="I759" s="59"/>
    </row>
    <row r="760" spans="2:9" ht="12.75">
      <c r="B760" s="10" t="s">
        <v>1456</v>
      </c>
      <c r="C760" t="s">
        <v>871</v>
      </c>
      <c r="F760" s="4">
        <v>14495</v>
      </c>
      <c r="G760" s="59"/>
      <c r="H760" s="4">
        <v>3488</v>
      </c>
      <c r="I760" s="59"/>
    </row>
    <row r="761" spans="1:12" s="13" customFormat="1" ht="12.75">
      <c r="A761" s="73"/>
      <c r="B761" s="78"/>
      <c r="C761" s="68" t="s">
        <v>872</v>
      </c>
      <c r="D761" s="68"/>
      <c r="E761" s="68"/>
      <c r="F761" s="69"/>
      <c r="G761" s="70"/>
      <c r="H761" s="69"/>
      <c r="I761" s="60"/>
      <c r="J761" s="104"/>
      <c r="L761" s="122"/>
    </row>
    <row r="762" spans="1:12" s="13" customFormat="1" ht="12.75">
      <c r="A762" s="132"/>
      <c r="B762" s="150" t="s">
        <v>1485</v>
      </c>
      <c r="C762" s="151" t="s">
        <v>873</v>
      </c>
      <c r="D762" s="151"/>
      <c r="E762" s="151"/>
      <c r="F762" s="152">
        <v>14335</v>
      </c>
      <c r="G762" s="153"/>
      <c r="H762" s="152">
        <v>4214</v>
      </c>
      <c r="I762" s="60"/>
      <c r="J762" s="104"/>
      <c r="L762" s="122"/>
    </row>
    <row r="763" spans="1:9" ht="12.75">
      <c r="A763" s="66">
        <v>152</v>
      </c>
      <c r="B763" s="10" t="s">
        <v>1484</v>
      </c>
      <c r="C763" t="s">
        <v>874</v>
      </c>
      <c r="F763" s="4">
        <v>415888</v>
      </c>
      <c r="G763" s="59"/>
      <c r="H763" s="4">
        <v>39985</v>
      </c>
      <c r="I763" s="59"/>
    </row>
    <row r="764" spans="2:9" ht="12.75">
      <c r="B764" s="10" t="s">
        <v>1485</v>
      </c>
      <c r="C764" t="s">
        <v>875</v>
      </c>
      <c r="F764" s="4">
        <v>843972</v>
      </c>
      <c r="G764" s="59"/>
      <c r="H764" s="4">
        <v>144003</v>
      </c>
      <c r="I764" s="59"/>
    </row>
    <row r="765" spans="2:9" ht="12.75">
      <c r="B765" s="10" t="s">
        <v>1456</v>
      </c>
      <c r="C765" t="s">
        <v>876</v>
      </c>
      <c r="F765" s="4">
        <v>760401</v>
      </c>
      <c r="G765" s="59"/>
      <c r="H765" s="4">
        <v>139143</v>
      </c>
      <c r="I765" s="59"/>
    </row>
    <row r="766" spans="1:9" ht="12.75">
      <c r="A766" s="181"/>
      <c r="B766" s="182" t="s">
        <v>1461</v>
      </c>
      <c r="C766" s="183" t="s">
        <v>873</v>
      </c>
      <c r="D766" s="183"/>
      <c r="E766" s="183"/>
      <c r="F766" s="97"/>
      <c r="G766" s="184"/>
      <c r="H766" s="97"/>
      <c r="I766" s="59"/>
    </row>
    <row r="767" spans="1:9" ht="12.75">
      <c r="A767" s="66">
        <v>153</v>
      </c>
      <c r="B767" s="10" t="s">
        <v>1388</v>
      </c>
      <c r="C767" t="s">
        <v>877</v>
      </c>
      <c r="F767" s="4">
        <v>2246597</v>
      </c>
      <c r="G767" s="59"/>
      <c r="H767" s="4">
        <v>367519</v>
      </c>
      <c r="I767" s="59"/>
    </row>
    <row r="768" spans="2:9" ht="12.75">
      <c r="B768" s="10" t="s">
        <v>1203</v>
      </c>
      <c r="C768" t="s">
        <v>878</v>
      </c>
      <c r="F768" s="4">
        <v>195064</v>
      </c>
      <c r="G768" s="59"/>
      <c r="H768" s="4">
        <v>38364</v>
      </c>
      <c r="I768" s="59"/>
    </row>
    <row r="769" spans="1:12" s="13" customFormat="1" ht="12.75">
      <c r="A769" s="73"/>
      <c r="B769" s="78"/>
      <c r="C769" s="68" t="s">
        <v>872</v>
      </c>
      <c r="D769" s="68"/>
      <c r="E769" s="68"/>
      <c r="F769" s="69"/>
      <c r="G769" s="70"/>
      <c r="H769" s="69"/>
      <c r="I769" s="60"/>
      <c r="J769" s="104"/>
      <c r="L769" s="122"/>
    </row>
    <row r="770" spans="1:12" s="13" customFormat="1" ht="12.75">
      <c r="A770" s="132"/>
      <c r="B770" s="150" t="s">
        <v>1389</v>
      </c>
      <c r="C770" s="151" t="s">
        <v>873</v>
      </c>
      <c r="D770" s="151"/>
      <c r="E770" s="151"/>
      <c r="F770" s="152">
        <v>1390</v>
      </c>
      <c r="G770" s="153"/>
      <c r="H770" s="152">
        <v>411</v>
      </c>
      <c r="I770" s="60"/>
      <c r="J770" s="104"/>
      <c r="L770" s="122"/>
    </row>
    <row r="771" spans="2:9" ht="12.75">
      <c r="B771" s="10" t="s">
        <v>142</v>
      </c>
      <c r="C771" t="s">
        <v>879</v>
      </c>
      <c r="F771" s="4">
        <v>1244560</v>
      </c>
      <c r="G771" s="59"/>
      <c r="H771" s="4">
        <v>135697</v>
      </c>
      <c r="I771" s="59"/>
    </row>
    <row r="772" spans="2:9" ht="12.75">
      <c r="B772" s="10" t="s">
        <v>143</v>
      </c>
      <c r="C772" t="s">
        <v>1049</v>
      </c>
      <c r="F772" s="4">
        <v>4348</v>
      </c>
      <c r="G772" s="59"/>
      <c r="H772" s="4">
        <v>317</v>
      </c>
      <c r="I772" s="59"/>
    </row>
    <row r="773" spans="2:9" ht="12.75">
      <c r="B773" s="10" t="s">
        <v>916</v>
      </c>
      <c r="C773" t="s">
        <v>1050</v>
      </c>
      <c r="F773" s="4">
        <v>8629</v>
      </c>
      <c r="G773" s="59"/>
      <c r="H773" s="4">
        <v>1102</v>
      </c>
      <c r="I773" s="59"/>
    </row>
    <row r="774" spans="2:9" ht="12.75">
      <c r="B774" s="10">
        <v>3</v>
      </c>
      <c r="C774" t="s">
        <v>1325</v>
      </c>
      <c r="F774" s="4">
        <v>497731</v>
      </c>
      <c r="G774" s="59"/>
      <c r="H774" s="4">
        <v>31962</v>
      </c>
      <c r="I774" s="59"/>
    </row>
    <row r="775" spans="3:9" ht="12.75">
      <c r="C775" s="1" t="s">
        <v>1326</v>
      </c>
      <c r="G775" s="59">
        <f>SUM(F759:F774)</f>
        <v>6501382</v>
      </c>
      <c r="I775" s="59">
        <f>SUM(H759:H774)</f>
        <v>960961</v>
      </c>
    </row>
    <row r="776" spans="1:9" ht="12.75">
      <c r="A776" s="66">
        <v>154</v>
      </c>
      <c r="B776" s="10" t="s">
        <v>1199</v>
      </c>
      <c r="C776" t="s">
        <v>1051</v>
      </c>
      <c r="F776" s="4">
        <v>2374504</v>
      </c>
      <c r="G776" s="59"/>
      <c r="H776" s="4">
        <v>220318</v>
      </c>
      <c r="I776" s="59"/>
    </row>
    <row r="777" spans="2:9" ht="12.75">
      <c r="B777" s="10" t="s">
        <v>1203</v>
      </c>
      <c r="C777" t="s">
        <v>1327</v>
      </c>
      <c r="F777" s="4">
        <v>807219</v>
      </c>
      <c r="G777" s="59"/>
      <c r="H777" s="4">
        <v>90565</v>
      </c>
      <c r="I777" s="59"/>
    </row>
    <row r="778" spans="2:9" ht="12.75">
      <c r="B778" s="10" t="s">
        <v>142</v>
      </c>
      <c r="C778" t="s">
        <v>1052</v>
      </c>
      <c r="F778" s="4">
        <v>84161</v>
      </c>
      <c r="G778" s="59"/>
      <c r="H778" s="4">
        <v>3746</v>
      </c>
      <c r="I778" s="59"/>
    </row>
    <row r="779" spans="2:9" ht="12.75">
      <c r="B779" s="10" t="s">
        <v>143</v>
      </c>
      <c r="C779" t="s">
        <v>1053</v>
      </c>
      <c r="F779" s="4">
        <v>6560</v>
      </c>
      <c r="G779" s="59"/>
      <c r="H779" s="4">
        <v>413</v>
      </c>
      <c r="I779" s="59"/>
    </row>
    <row r="780" spans="3:9" ht="12.75">
      <c r="C780" s="1" t="s">
        <v>1328</v>
      </c>
      <c r="G780" s="59">
        <f>SUM(F776:F779)</f>
        <v>3272444</v>
      </c>
      <c r="I780" s="59">
        <f>SUM(H776:H779)</f>
        <v>315042</v>
      </c>
    </row>
    <row r="781" spans="1:9" ht="12.75">
      <c r="A781" s="66">
        <v>155</v>
      </c>
      <c r="C781" t="s">
        <v>1329</v>
      </c>
      <c r="G781" s="59"/>
      <c r="I781" s="59"/>
    </row>
    <row r="782" spans="2:9" ht="12.75">
      <c r="B782" s="10" t="s">
        <v>1199</v>
      </c>
      <c r="D782" t="s">
        <v>1054</v>
      </c>
      <c r="F782" s="4">
        <v>685485</v>
      </c>
      <c r="G782" s="59"/>
      <c r="H782" s="4">
        <v>145577</v>
      </c>
      <c r="I782" s="59"/>
    </row>
    <row r="783" spans="2:9" ht="12.75">
      <c r="B783" s="10" t="s">
        <v>1203</v>
      </c>
      <c r="D783" t="s">
        <v>1055</v>
      </c>
      <c r="F783" s="4">
        <v>27724</v>
      </c>
      <c r="G783" s="59"/>
      <c r="H783" s="4">
        <v>3707</v>
      </c>
      <c r="I783" s="59"/>
    </row>
    <row r="784" spans="2:9" ht="12.75">
      <c r="B784" s="10" t="s">
        <v>1393</v>
      </c>
      <c r="D784" t="s">
        <v>1056</v>
      </c>
      <c r="F784" s="4">
        <v>44561</v>
      </c>
      <c r="G784" s="59"/>
      <c r="H784" s="4">
        <v>4233</v>
      </c>
      <c r="I784" s="59"/>
    </row>
    <row r="785" spans="2:9" ht="12.75" hidden="1">
      <c r="B785" s="10" t="s">
        <v>1394</v>
      </c>
      <c r="D785" t="s">
        <v>1330</v>
      </c>
      <c r="F785" s="4">
        <v>0</v>
      </c>
      <c r="G785" s="59"/>
      <c r="H785" s="4">
        <v>0</v>
      </c>
      <c r="I785" s="59"/>
    </row>
    <row r="786" spans="2:9" ht="12.75">
      <c r="B786" s="10" t="s">
        <v>913</v>
      </c>
      <c r="C786" t="s">
        <v>1057</v>
      </c>
      <c r="F786" s="4">
        <v>696620</v>
      </c>
      <c r="G786" s="59"/>
      <c r="H786" s="4">
        <v>102859</v>
      </c>
      <c r="I786" s="59"/>
    </row>
    <row r="787" spans="3:9" ht="12.75">
      <c r="C787" t="s">
        <v>1059</v>
      </c>
      <c r="G787" s="59"/>
      <c r="I787" s="59"/>
    </row>
    <row r="788" spans="2:9" ht="12.75">
      <c r="B788" s="10" t="s">
        <v>1058</v>
      </c>
      <c r="D788" t="s">
        <v>1060</v>
      </c>
      <c r="F788" s="4">
        <v>136444</v>
      </c>
      <c r="G788" s="59"/>
      <c r="H788" s="4">
        <v>9603</v>
      </c>
      <c r="I788" s="59"/>
    </row>
    <row r="789" spans="2:9" ht="12.75">
      <c r="B789" s="10" t="s">
        <v>143</v>
      </c>
      <c r="D789" t="s">
        <v>1055</v>
      </c>
      <c r="F789" s="4">
        <v>3985</v>
      </c>
      <c r="G789" s="59"/>
      <c r="H789" s="4">
        <v>144</v>
      </c>
      <c r="I789" s="59"/>
    </row>
    <row r="790" spans="2:9" ht="12.75">
      <c r="B790" s="10" t="s">
        <v>916</v>
      </c>
      <c r="D790" t="s">
        <v>1056</v>
      </c>
      <c r="F790" s="4">
        <v>17925</v>
      </c>
      <c r="G790" s="59"/>
      <c r="H790" s="4">
        <v>908</v>
      </c>
      <c r="I790" s="59"/>
    </row>
    <row r="791" spans="3:9" ht="12.75">
      <c r="C791" t="s">
        <v>1331</v>
      </c>
      <c r="G791" s="59"/>
      <c r="I791" s="59"/>
    </row>
    <row r="792" spans="4:9" ht="12.75">
      <c r="D792" t="s">
        <v>1332</v>
      </c>
      <c r="F792"/>
      <c r="G792" s="59"/>
      <c r="H792"/>
      <c r="I792" s="59"/>
    </row>
    <row r="793" spans="2:9" ht="12.75">
      <c r="B793" s="10" t="s">
        <v>1333</v>
      </c>
      <c r="E793" t="s">
        <v>1054</v>
      </c>
      <c r="F793" s="4">
        <v>8146</v>
      </c>
      <c r="G793" s="59"/>
      <c r="H793" s="4">
        <v>1325</v>
      </c>
      <c r="I793" s="59"/>
    </row>
    <row r="794" spans="2:9" ht="12.75">
      <c r="B794" s="10" t="s">
        <v>1334</v>
      </c>
      <c r="E794" t="s">
        <v>1055</v>
      </c>
      <c r="F794" s="4">
        <v>292</v>
      </c>
      <c r="G794" s="59"/>
      <c r="H794" s="4">
        <v>29</v>
      </c>
      <c r="I794" s="59"/>
    </row>
    <row r="795" spans="2:9" ht="12.75">
      <c r="B795" s="10" t="s">
        <v>1335</v>
      </c>
      <c r="E795" t="s">
        <v>1056</v>
      </c>
      <c r="F795" s="4">
        <v>30</v>
      </c>
      <c r="G795" s="59"/>
      <c r="H795" s="4">
        <v>1</v>
      </c>
      <c r="I795" s="59"/>
    </row>
    <row r="796" spans="4:9" ht="12.75">
      <c r="D796" t="s">
        <v>1061</v>
      </c>
      <c r="G796" s="59"/>
      <c r="I796" s="59"/>
    </row>
    <row r="797" spans="2:9" ht="12.75">
      <c r="B797" s="10" t="s">
        <v>1008</v>
      </c>
      <c r="E797" t="s">
        <v>1060</v>
      </c>
      <c r="F797" s="4">
        <v>354</v>
      </c>
      <c r="G797" s="59"/>
      <c r="H797" s="4">
        <v>13</v>
      </c>
      <c r="I797" s="59"/>
    </row>
    <row r="798" spans="2:9" ht="12.75">
      <c r="B798" s="10" t="s">
        <v>1009</v>
      </c>
      <c r="E798" t="s">
        <v>1055</v>
      </c>
      <c r="F798" s="4">
        <v>680</v>
      </c>
      <c r="G798" s="59"/>
      <c r="H798" s="4">
        <v>27</v>
      </c>
      <c r="I798" s="59"/>
    </row>
    <row r="799" spans="2:9" ht="12.75">
      <c r="B799" s="10" t="s">
        <v>1181</v>
      </c>
      <c r="E799" t="s">
        <v>1056</v>
      </c>
      <c r="F799" s="4">
        <v>65</v>
      </c>
      <c r="G799" s="59"/>
      <c r="H799" s="4">
        <v>0</v>
      </c>
      <c r="I799" s="59"/>
    </row>
    <row r="800" spans="3:9" ht="12.75">
      <c r="C800" s="1" t="s">
        <v>1182</v>
      </c>
      <c r="G800" s="59">
        <f>SUM(F782:F799)</f>
        <v>1622311</v>
      </c>
      <c r="I800" s="59">
        <f>SUM(H782:H799)</f>
        <v>268426</v>
      </c>
    </row>
    <row r="801" spans="1:9" ht="12.75">
      <c r="A801" s="66">
        <v>156</v>
      </c>
      <c r="B801" s="10" t="s">
        <v>1388</v>
      </c>
      <c r="C801" t="s">
        <v>1062</v>
      </c>
      <c r="F801" s="4">
        <v>148851</v>
      </c>
      <c r="G801" s="59"/>
      <c r="H801" s="4">
        <v>9871</v>
      </c>
      <c r="I801" s="59"/>
    </row>
    <row r="802" spans="2:9" ht="12.75">
      <c r="B802" s="10" t="s">
        <v>1389</v>
      </c>
      <c r="C802" t="s">
        <v>1063</v>
      </c>
      <c r="F802" s="4">
        <v>67783</v>
      </c>
      <c r="G802" s="59"/>
      <c r="H802" s="4">
        <v>9843</v>
      </c>
      <c r="I802" s="59"/>
    </row>
    <row r="803" spans="2:9" ht="12.75">
      <c r="B803" s="10" t="s">
        <v>990</v>
      </c>
      <c r="C803" t="s">
        <v>1064</v>
      </c>
      <c r="F803" s="4">
        <v>908216</v>
      </c>
      <c r="G803" s="59"/>
      <c r="H803" s="4">
        <v>66770</v>
      </c>
      <c r="I803" s="59"/>
    </row>
    <row r="804" spans="2:9" ht="12.75">
      <c r="B804" s="10" t="s">
        <v>1173</v>
      </c>
      <c r="C804" t="s">
        <v>1065</v>
      </c>
      <c r="F804" s="4">
        <v>6239</v>
      </c>
      <c r="G804" s="59"/>
      <c r="H804" s="4">
        <v>1057</v>
      </c>
      <c r="I804" s="59"/>
    </row>
    <row r="805" spans="1:12" s="13" customFormat="1" ht="12.75">
      <c r="A805" s="73"/>
      <c r="B805" s="78" t="s">
        <v>1174</v>
      </c>
      <c r="C805" s="68" t="s">
        <v>1183</v>
      </c>
      <c r="D805" s="68"/>
      <c r="E805" s="68"/>
      <c r="F805" s="69"/>
      <c r="G805" s="70"/>
      <c r="H805" s="69"/>
      <c r="I805" s="60"/>
      <c r="J805" s="104"/>
      <c r="L805" s="122"/>
    </row>
    <row r="806" spans="2:9" ht="12.75">
      <c r="B806" s="10" t="s">
        <v>1205</v>
      </c>
      <c r="C806" t="s">
        <v>1066</v>
      </c>
      <c r="F806" s="4">
        <v>237</v>
      </c>
      <c r="G806" s="59"/>
      <c r="H806" s="4">
        <v>11</v>
      </c>
      <c r="I806" s="59"/>
    </row>
    <row r="807" spans="2:9" ht="12.75">
      <c r="B807" s="10" t="s">
        <v>1203</v>
      </c>
      <c r="C807" t="s">
        <v>1067</v>
      </c>
      <c r="F807" s="4">
        <v>396733</v>
      </c>
      <c r="G807" s="59"/>
      <c r="H807" s="4">
        <v>17989</v>
      </c>
      <c r="I807" s="59"/>
    </row>
    <row r="808" spans="2:9" ht="12.75">
      <c r="B808" s="10" t="s">
        <v>142</v>
      </c>
      <c r="C808" t="s">
        <v>1068</v>
      </c>
      <c r="F808" s="4">
        <v>154876</v>
      </c>
      <c r="G808" s="59"/>
      <c r="H808" s="4">
        <v>6767</v>
      </c>
      <c r="I808" s="59"/>
    </row>
    <row r="809" spans="2:9" ht="12.75">
      <c r="B809" s="10" t="s">
        <v>914</v>
      </c>
      <c r="C809" t="s">
        <v>1069</v>
      </c>
      <c r="F809" s="4">
        <v>188555</v>
      </c>
      <c r="G809" s="59"/>
      <c r="H809" s="4">
        <v>4334</v>
      </c>
      <c r="I809" s="59"/>
    </row>
    <row r="810" spans="2:9" ht="12.75">
      <c r="B810" s="10" t="s">
        <v>915</v>
      </c>
      <c r="C810" t="s">
        <v>1070</v>
      </c>
      <c r="F810" s="4">
        <v>198435</v>
      </c>
      <c r="G810" s="59"/>
      <c r="H810" s="4">
        <v>7184</v>
      </c>
      <c r="I810" s="59"/>
    </row>
    <row r="811" spans="2:9" ht="12.75">
      <c r="B811" s="10" t="s">
        <v>1253</v>
      </c>
      <c r="D811" t="s">
        <v>1056</v>
      </c>
      <c r="F811" s="4">
        <v>35579</v>
      </c>
      <c r="G811" s="59"/>
      <c r="H811" s="4">
        <v>878</v>
      </c>
      <c r="I811" s="59"/>
    </row>
    <row r="812" spans="2:9" ht="12.75">
      <c r="B812" s="10" t="s">
        <v>1254</v>
      </c>
      <c r="C812" t="s">
        <v>1071</v>
      </c>
      <c r="F812" s="4">
        <v>2210</v>
      </c>
      <c r="G812" s="59"/>
      <c r="H812" s="4">
        <v>232</v>
      </c>
      <c r="I812" s="59"/>
    </row>
    <row r="813" spans="2:9" ht="12.75">
      <c r="B813" s="10" t="s">
        <v>1072</v>
      </c>
      <c r="C813" t="s">
        <v>1074</v>
      </c>
      <c r="F813" s="4">
        <v>7205</v>
      </c>
      <c r="G813" s="59"/>
      <c r="H813" s="4">
        <v>157</v>
      </c>
      <c r="I813" s="59"/>
    </row>
    <row r="814" spans="2:9" ht="12.75">
      <c r="B814" s="10" t="s">
        <v>1073</v>
      </c>
      <c r="D814" t="s">
        <v>1056</v>
      </c>
      <c r="F814" s="4">
        <v>18324</v>
      </c>
      <c r="G814" s="59"/>
      <c r="H814" s="4">
        <v>292</v>
      </c>
      <c r="I814" s="59"/>
    </row>
    <row r="815" spans="2:9" ht="12.75">
      <c r="B815" s="10">
        <v>3</v>
      </c>
      <c r="C815" t="s">
        <v>1075</v>
      </c>
      <c r="F815" s="4">
        <v>277482</v>
      </c>
      <c r="G815" s="59"/>
      <c r="H815" s="4">
        <v>104432</v>
      </c>
      <c r="I815" s="59"/>
    </row>
    <row r="816" spans="3:9" ht="12.75">
      <c r="C816" s="1" t="s">
        <v>1321</v>
      </c>
      <c r="G816" s="59">
        <f>SUM(F801:F815)</f>
        <v>2410725</v>
      </c>
      <c r="I816" s="59">
        <f>SUM(H801:H815)</f>
        <v>229817</v>
      </c>
    </row>
    <row r="817" spans="1:9" ht="12.75">
      <c r="A817" s="66">
        <v>157</v>
      </c>
      <c r="B817" s="10">
        <v>1</v>
      </c>
      <c r="C817" t="s">
        <v>1076</v>
      </c>
      <c r="F817" s="4">
        <v>152523</v>
      </c>
      <c r="G817" s="59"/>
      <c r="H817" s="4">
        <v>1240</v>
      </c>
      <c r="I817" s="59"/>
    </row>
    <row r="818" spans="2:9" ht="12.75">
      <c r="B818" s="10">
        <v>2</v>
      </c>
      <c r="D818" t="s">
        <v>1077</v>
      </c>
      <c r="F818" s="4">
        <v>30251</v>
      </c>
      <c r="G818" s="59"/>
      <c r="H818" s="4">
        <v>476</v>
      </c>
      <c r="I818" s="59"/>
    </row>
    <row r="819" spans="1:9" ht="12.75">
      <c r="A819" s="66">
        <v>158</v>
      </c>
      <c r="B819" s="10">
        <v>1</v>
      </c>
      <c r="C819" t="s">
        <v>1078</v>
      </c>
      <c r="F819" s="4">
        <v>652003</v>
      </c>
      <c r="G819" s="59"/>
      <c r="H819" s="4">
        <v>11867</v>
      </c>
      <c r="I819" s="59"/>
    </row>
    <row r="820" spans="2:9" ht="12.75">
      <c r="B820" s="10">
        <v>2</v>
      </c>
      <c r="D820" t="s">
        <v>1079</v>
      </c>
      <c r="F820" s="4">
        <v>76360</v>
      </c>
      <c r="G820" s="59"/>
      <c r="H820" s="4">
        <v>367</v>
      </c>
      <c r="I820" s="59"/>
    </row>
    <row r="821" spans="2:9" ht="12.75">
      <c r="B821" s="10">
        <v>3</v>
      </c>
      <c r="C821" t="s">
        <v>1080</v>
      </c>
      <c r="F821" s="4">
        <v>11219</v>
      </c>
      <c r="G821" s="59"/>
      <c r="H821" s="4">
        <v>559</v>
      </c>
      <c r="I821" s="59"/>
    </row>
    <row r="822" spans="1:9" ht="12.75">
      <c r="A822" s="66">
        <v>159</v>
      </c>
      <c r="B822" s="10" t="s">
        <v>1455</v>
      </c>
      <c r="C822" t="s">
        <v>1081</v>
      </c>
      <c r="F822" s="4">
        <v>16227</v>
      </c>
      <c r="G822" s="59"/>
      <c r="H822" s="4">
        <v>146</v>
      </c>
      <c r="I822" s="59"/>
    </row>
    <row r="823" spans="2:9" ht="12.75">
      <c r="B823" s="10" t="s">
        <v>1456</v>
      </c>
      <c r="C823" t="s">
        <v>395</v>
      </c>
      <c r="F823" s="4">
        <v>1305544</v>
      </c>
      <c r="G823" s="59"/>
      <c r="H823" s="4">
        <v>8544</v>
      </c>
      <c r="I823" s="59"/>
    </row>
    <row r="824" spans="2:9" ht="12.75">
      <c r="B824" s="10" t="s">
        <v>1461</v>
      </c>
      <c r="C824" t="s">
        <v>1082</v>
      </c>
      <c r="F824" s="4">
        <v>168395</v>
      </c>
      <c r="G824" s="59"/>
      <c r="H824" s="4">
        <v>2642</v>
      </c>
      <c r="I824" s="59"/>
    </row>
    <row r="825" spans="1:9" ht="12.75">
      <c r="A825" s="66">
        <v>160</v>
      </c>
      <c r="B825" s="10" t="s">
        <v>1455</v>
      </c>
      <c r="C825" t="s">
        <v>1083</v>
      </c>
      <c r="F825" s="4">
        <v>1099149</v>
      </c>
      <c r="G825" s="59"/>
      <c r="H825" s="4">
        <v>182714</v>
      </c>
      <c r="I825" s="59"/>
    </row>
    <row r="826" spans="2:9" ht="12.75">
      <c r="B826" s="10" t="s">
        <v>1456</v>
      </c>
      <c r="C826" t="s">
        <v>1168</v>
      </c>
      <c r="F826" s="4">
        <v>63001</v>
      </c>
      <c r="G826" s="59"/>
      <c r="H826" s="4">
        <v>9085</v>
      </c>
      <c r="I826" s="59"/>
    </row>
    <row r="827" spans="2:9" ht="12.75">
      <c r="B827" s="10" t="s">
        <v>1461</v>
      </c>
      <c r="C827" t="s">
        <v>1084</v>
      </c>
      <c r="F827" s="4">
        <v>735040</v>
      </c>
      <c r="G827" s="59"/>
      <c r="H827" s="4">
        <v>129757</v>
      </c>
      <c r="I827" s="59"/>
    </row>
    <row r="828" spans="1:9" ht="12.75">
      <c r="A828" s="66">
        <v>161</v>
      </c>
      <c r="C828" t="s">
        <v>1085</v>
      </c>
      <c r="F828" s="4">
        <v>3427489</v>
      </c>
      <c r="G828" s="59"/>
      <c r="H828" s="4">
        <v>413758</v>
      </c>
      <c r="I828" s="59"/>
    </row>
    <row r="829" spans="1:9" ht="12.75">
      <c r="A829" s="66">
        <v>162</v>
      </c>
      <c r="B829" s="10" t="s">
        <v>1455</v>
      </c>
      <c r="C829" t="s">
        <v>1086</v>
      </c>
      <c r="F829" s="4">
        <v>89378</v>
      </c>
      <c r="G829" s="59"/>
      <c r="H829" s="4">
        <v>4856</v>
      </c>
      <c r="I829" s="59"/>
    </row>
    <row r="830" spans="2:9" ht="12.75">
      <c r="B830" s="10" t="s">
        <v>1456</v>
      </c>
      <c r="C830" t="s">
        <v>1087</v>
      </c>
      <c r="F830" s="4">
        <v>43860</v>
      </c>
      <c r="G830" s="59"/>
      <c r="H830" s="4">
        <v>2248</v>
      </c>
      <c r="I830" s="59"/>
    </row>
    <row r="831" spans="2:9" ht="12.75">
      <c r="B831" s="10" t="s">
        <v>1461</v>
      </c>
      <c r="C831" t="s">
        <v>1088</v>
      </c>
      <c r="F831" s="4">
        <v>17806</v>
      </c>
      <c r="G831" s="59"/>
      <c r="H831" s="4">
        <v>883</v>
      </c>
      <c r="I831" s="59"/>
    </row>
    <row r="832" spans="1:9" ht="12.75">
      <c r="A832" s="66">
        <v>163</v>
      </c>
      <c r="B832" s="10">
        <v>1</v>
      </c>
      <c r="C832" t="s">
        <v>1169</v>
      </c>
      <c r="F832" s="4">
        <v>58014</v>
      </c>
      <c r="G832" s="59"/>
      <c r="H832" s="4">
        <v>10654</v>
      </c>
      <c r="I832" s="59"/>
    </row>
    <row r="833" spans="2:9" ht="12.75">
      <c r="B833" s="10">
        <v>2</v>
      </c>
      <c r="D833" t="s">
        <v>1089</v>
      </c>
      <c r="F833" s="4">
        <v>75105</v>
      </c>
      <c r="G833" s="59"/>
      <c r="H833" s="4">
        <v>4405</v>
      </c>
      <c r="I833" s="59"/>
    </row>
    <row r="834" spans="2:9" ht="12.75">
      <c r="B834" s="10">
        <v>3</v>
      </c>
      <c r="D834" t="s">
        <v>1090</v>
      </c>
      <c r="F834" s="4">
        <v>235724</v>
      </c>
      <c r="G834" s="59"/>
      <c r="H834" s="4">
        <v>10414</v>
      </c>
      <c r="I834" s="59"/>
    </row>
    <row r="835" spans="1:9" ht="12.75">
      <c r="A835" s="66">
        <v>164</v>
      </c>
      <c r="B835" s="10" t="s">
        <v>1455</v>
      </c>
      <c r="C835" t="s">
        <v>1170</v>
      </c>
      <c r="F835" s="4">
        <v>12964</v>
      </c>
      <c r="G835" s="59"/>
      <c r="H835" s="4">
        <v>2594</v>
      </c>
      <c r="I835" s="59"/>
    </row>
    <row r="836" spans="2:9" ht="12.75">
      <c r="B836" s="10" t="s">
        <v>1461</v>
      </c>
      <c r="C836" t="s">
        <v>1091</v>
      </c>
      <c r="F836" s="4">
        <v>6206</v>
      </c>
      <c r="G836" s="59"/>
      <c r="H836" s="4">
        <v>2799</v>
      </c>
      <c r="I836" s="59"/>
    </row>
    <row r="837" spans="3:9" ht="12.75">
      <c r="C837" s="1" t="s">
        <v>1092</v>
      </c>
      <c r="G837" s="59">
        <f>SUM(F817:F836)</f>
        <v>8276258</v>
      </c>
      <c r="I837" s="59">
        <f>SUM(H817:H836)</f>
        <v>800008</v>
      </c>
    </row>
    <row r="838" spans="1:9" ht="12.75">
      <c r="A838" s="66">
        <v>165</v>
      </c>
      <c r="C838" t="s">
        <v>1171</v>
      </c>
      <c r="F838" s="4">
        <v>61716</v>
      </c>
      <c r="G838" s="59"/>
      <c r="H838" s="4">
        <v>1144</v>
      </c>
      <c r="I838" s="59"/>
    </row>
    <row r="839" spans="2:9" ht="12.75">
      <c r="B839" s="10" t="s">
        <v>1456</v>
      </c>
      <c r="C839" t="s">
        <v>1172</v>
      </c>
      <c r="F839" s="4">
        <v>1275</v>
      </c>
      <c r="G839" s="59"/>
      <c r="H839" s="4">
        <v>35</v>
      </c>
      <c r="I839" s="59"/>
    </row>
    <row r="840" spans="1:9" ht="12.75">
      <c r="A840" s="66">
        <v>166</v>
      </c>
      <c r="C840" t="s">
        <v>1093</v>
      </c>
      <c r="F840" s="4">
        <v>187448</v>
      </c>
      <c r="G840" s="59"/>
      <c r="H840" s="4">
        <v>10396</v>
      </c>
      <c r="I840" s="59"/>
    </row>
    <row r="841" spans="1:9" ht="12.75">
      <c r="A841" s="66">
        <v>167</v>
      </c>
      <c r="B841" s="10">
        <v>1</v>
      </c>
      <c r="C841" t="s">
        <v>1094</v>
      </c>
      <c r="F841" s="4">
        <v>92623</v>
      </c>
      <c r="G841" s="59"/>
      <c r="H841" s="4">
        <v>4852</v>
      </c>
      <c r="I841" s="59"/>
    </row>
    <row r="842" spans="2:9" ht="12.75">
      <c r="B842" s="10" t="s">
        <v>913</v>
      </c>
      <c r="C842" t="s">
        <v>1095</v>
      </c>
      <c r="F842" s="4">
        <v>794992</v>
      </c>
      <c r="G842" s="59"/>
      <c r="H842" s="4">
        <v>65092</v>
      </c>
      <c r="I842" s="59"/>
    </row>
    <row r="843" spans="2:9" ht="12.75">
      <c r="B843" s="10" t="s">
        <v>1058</v>
      </c>
      <c r="C843" t="s">
        <v>1096</v>
      </c>
      <c r="F843" s="4">
        <v>30641</v>
      </c>
      <c r="G843" s="59"/>
      <c r="H843" s="4">
        <v>3722</v>
      </c>
      <c r="I843" s="59"/>
    </row>
    <row r="844" spans="2:9" ht="12.75">
      <c r="B844" s="10" t="s">
        <v>143</v>
      </c>
      <c r="C844" t="s">
        <v>1097</v>
      </c>
      <c r="F844" s="4">
        <v>801430</v>
      </c>
      <c r="G844" s="59"/>
      <c r="H844" s="4">
        <v>81931</v>
      </c>
      <c r="I844" s="59"/>
    </row>
    <row r="845" spans="2:9" ht="12.75">
      <c r="B845" s="10" t="s">
        <v>916</v>
      </c>
      <c r="C845" t="s">
        <v>1098</v>
      </c>
      <c r="F845" s="4">
        <v>1025535</v>
      </c>
      <c r="G845" s="59"/>
      <c r="H845" s="4">
        <v>88728</v>
      </c>
      <c r="I845" s="59"/>
    </row>
    <row r="846" spans="2:9" ht="12.75">
      <c r="B846" s="10" t="s">
        <v>920</v>
      </c>
      <c r="C846" t="s">
        <v>1099</v>
      </c>
      <c r="F846" s="4">
        <v>371068</v>
      </c>
      <c r="G846" s="59"/>
      <c r="H846" s="4">
        <v>50687</v>
      </c>
      <c r="I846" s="59"/>
    </row>
    <row r="847" spans="2:9" ht="12.75">
      <c r="B847" s="10" t="s">
        <v>921</v>
      </c>
      <c r="C847" t="s">
        <v>1100</v>
      </c>
      <c r="F847" s="4">
        <v>2614456</v>
      </c>
      <c r="G847" s="59"/>
      <c r="H847" s="4">
        <v>285077</v>
      </c>
      <c r="I847" s="59"/>
    </row>
    <row r="848" spans="2:9" ht="12.75">
      <c r="B848" s="10" t="s">
        <v>925</v>
      </c>
      <c r="D848" t="s">
        <v>1101</v>
      </c>
      <c r="F848" s="4">
        <v>1150589</v>
      </c>
      <c r="G848" s="59"/>
      <c r="H848" s="4">
        <v>127006</v>
      </c>
      <c r="I848" s="59"/>
    </row>
    <row r="849" spans="2:9" ht="12.75">
      <c r="B849" s="10" t="s">
        <v>927</v>
      </c>
      <c r="C849" t="s">
        <v>1102</v>
      </c>
      <c r="F849" s="4">
        <v>380902</v>
      </c>
      <c r="G849" s="59"/>
      <c r="H849" s="4">
        <v>38701</v>
      </c>
      <c r="I849" s="59"/>
    </row>
    <row r="850" spans="2:9" ht="12.75">
      <c r="B850" s="10" t="s">
        <v>928</v>
      </c>
      <c r="C850" t="s">
        <v>1103</v>
      </c>
      <c r="F850" s="4">
        <v>5708631</v>
      </c>
      <c r="G850" s="59"/>
      <c r="H850" s="4">
        <v>399477</v>
      </c>
      <c r="I850" s="59"/>
    </row>
    <row r="851" spans="2:9" ht="12.75">
      <c r="B851" s="10" t="s">
        <v>922</v>
      </c>
      <c r="C851" t="s">
        <v>1104</v>
      </c>
      <c r="F851" s="4">
        <v>8701</v>
      </c>
      <c r="G851" s="59"/>
      <c r="H851" s="4">
        <v>1111</v>
      </c>
      <c r="I851" s="59"/>
    </row>
    <row r="852" spans="2:9" ht="12.75">
      <c r="B852" s="10" t="s">
        <v>923</v>
      </c>
      <c r="C852" t="s">
        <v>1105</v>
      </c>
      <c r="F852" s="4">
        <v>258729</v>
      </c>
      <c r="G852" s="59"/>
      <c r="H852" s="4">
        <v>5122</v>
      </c>
      <c r="I852" s="59"/>
    </row>
    <row r="853" spans="2:9" ht="12.75">
      <c r="B853" s="10" t="s">
        <v>1107</v>
      </c>
      <c r="C853" t="s">
        <v>1106</v>
      </c>
      <c r="F853" s="4">
        <v>380108</v>
      </c>
      <c r="G853" s="59"/>
      <c r="H853" s="4">
        <v>44133</v>
      </c>
      <c r="I853" s="59"/>
    </row>
    <row r="854" spans="2:9" ht="12.75">
      <c r="B854" s="10" t="s">
        <v>1108</v>
      </c>
      <c r="C854" t="s">
        <v>1109</v>
      </c>
      <c r="F854" s="4">
        <v>16407790</v>
      </c>
      <c r="G854" s="59"/>
      <c r="H854" s="4">
        <v>2077665</v>
      </c>
      <c r="I854" s="59"/>
    </row>
    <row r="855" spans="3:9" ht="12.75">
      <c r="C855" s="1" t="s">
        <v>1177</v>
      </c>
      <c r="G855" s="59">
        <f>SUM(F842:F854)</f>
        <v>29933572</v>
      </c>
      <c r="I855" s="59">
        <f>SUM(H842:H854)</f>
        <v>3268452</v>
      </c>
    </row>
    <row r="856" spans="2:9" ht="12.75">
      <c r="B856" s="10" t="s">
        <v>1264</v>
      </c>
      <c r="C856" t="s">
        <v>1110</v>
      </c>
      <c r="F856" s="4">
        <v>153895</v>
      </c>
      <c r="G856" s="59"/>
      <c r="H856" s="4">
        <v>15922</v>
      </c>
      <c r="I856" s="59"/>
    </row>
    <row r="857" spans="2:9" ht="12.75">
      <c r="B857" s="10" t="s">
        <v>1265</v>
      </c>
      <c r="C857" t="s">
        <v>1111</v>
      </c>
      <c r="F857" s="4">
        <v>38200</v>
      </c>
      <c r="G857" s="59"/>
      <c r="H857" s="4">
        <v>2132</v>
      </c>
      <c r="I857" s="59"/>
    </row>
    <row r="858" spans="1:12" s="82" customFormat="1" ht="12.75">
      <c r="A858" s="131"/>
      <c r="B858" s="154"/>
      <c r="C858" s="82" t="s">
        <v>1179</v>
      </c>
      <c r="F858" s="155"/>
      <c r="G858" s="156"/>
      <c r="H858" s="155"/>
      <c r="I858" s="156"/>
      <c r="J858" s="157"/>
      <c r="L858" s="158"/>
    </row>
    <row r="859" spans="2:9" ht="12.75">
      <c r="B859" s="10" t="s">
        <v>938</v>
      </c>
      <c r="C859" t="s">
        <v>806</v>
      </c>
      <c r="F859" s="4">
        <v>3055500</v>
      </c>
      <c r="G859" s="59"/>
      <c r="H859" s="4">
        <v>700848</v>
      </c>
      <c r="I859" s="59"/>
    </row>
    <row r="860" spans="2:9" ht="12.75">
      <c r="B860" s="10" t="s">
        <v>939</v>
      </c>
      <c r="C860" t="s">
        <v>807</v>
      </c>
      <c r="F860" s="4">
        <v>332052</v>
      </c>
      <c r="G860" s="59"/>
      <c r="H860" s="4">
        <v>70087</v>
      </c>
      <c r="I860" s="59"/>
    </row>
    <row r="861" spans="2:9" ht="12.75">
      <c r="B861" s="10" t="s">
        <v>23</v>
      </c>
      <c r="C861" t="s">
        <v>808</v>
      </c>
      <c r="F861" s="4">
        <v>1681324</v>
      </c>
      <c r="G861" s="59"/>
      <c r="H861" s="4">
        <v>311107</v>
      </c>
      <c r="I861" s="59"/>
    </row>
    <row r="862" spans="2:9" ht="12.75">
      <c r="B862" s="10" t="s">
        <v>417</v>
      </c>
      <c r="C862" t="s">
        <v>809</v>
      </c>
      <c r="F862" s="4">
        <v>1140354</v>
      </c>
      <c r="G862" s="59"/>
      <c r="H862" s="4">
        <v>178920</v>
      </c>
      <c r="I862" s="59"/>
    </row>
    <row r="863" spans="2:9" ht="12.75">
      <c r="B863" s="10" t="s">
        <v>1684</v>
      </c>
      <c r="C863" t="s">
        <v>810</v>
      </c>
      <c r="F863" s="4">
        <v>440585</v>
      </c>
      <c r="G863" s="59"/>
      <c r="H863" s="4">
        <v>66647</v>
      </c>
      <c r="I863" s="59"/>
    </row>
    <row r="864" spans="2:9" ht="12.75">
      <c r="B864" s="10" t="s">
        <v>1112</v>
      </c>
      <c r="C864" t="s">
        <v>811</v>
      </c>
      <c r="F864" s="4">
        <v>170912</v>
      </c>
      <c r="G864" s="59"/>
      <c r="H864" s="4">
        <v>33557</v>
      </c>
      <c r="I864" s="59"/>
    </row>
    <row r="865" spans="2:9" ht="12.75">
      <c r="B865" s="10" t="s">
        <v>1113</v>
      </c>
      <c r="C865" t="s">
        <v>812</v>
      </c>
      <c r="F865" s="4">
        <v>28520</v>
      </c>
      <c r="G865" s="59"/>
      <c r="H865" s="4">
        <v>4397</v>
      </c>
      <c r="I865" s="59"/>
    </row>
    <row r="866" spans="2:9" ht="12.75">
      <c r="B866" s="10" t="s">
        <v>1114</v>
      </c>
      <c r="C866" t="s">
        <v>813</v>
      </c>
      <c r="F866" s="4">
        <v>236215</v>
      </c>
      <c r="G866" s="59"/>
      <c r="H866" s="4">
        <v>49514</v>
      </c>
      <c r="I866" s="59"/>
    </row>
    <row r="867" spans="2:9" ht="12.75">
      <c r="B867" s="10" t="s">
        <v>1115</v>
      </c>
      <c r="C867" t="s">
        <v>814</v>
      </c>
      <c r="F867" s="4">
        <v>63050</v>
      </c>
      <c r="G867" s="59"/>
      <c r="H867" s="4">
        <v>6048</v>
      </c>
      <c r="I867" s="59"/>
    </row>
    <row r="868" spans="2:9" ht="12.75">
      <c r="B868" s="10" t="s">
        <v>1116</v>
      </c>
      <c r="C868" t="s">
        <v>815</v>
      </c>
      <c r="F868" s="4">
        <v>1238924</v>
      </c>
      <c r="G868" s="59"/>
      <c r="H868" s="4">
        <v>272678</v>
      </c>
      <c r="I868" s="59"/>
    </row>
    <row r="869" spans="3:9" ht="12.75">
      <c r="C869" s="1" t="s">
        <v>1180</v>
      </c>
      <c r="G869" s="59">
        <f>SUM(F859:F868)</f>
        <v>8387436</v>
      </c>
      <c r="I869" s="59">
        <f>SUM(H859:H868)</f>
        <v>1693803</v>
      </c>
    </row>
    <row r="870" spans="2:9" ht="12.75">
      <c r="B870" s="10">
        <v>5</v>
      </c>
      <c r="C870" t="s">
        <v>1609</v>
      </c>
      <c r="F870" s="4">
        <v>5044674</v>
      </c>
      <c r="G870" s="59"/>
      <c r="H870" s="4">
        <v>701871</v>
      </c>
      <c r="I870" s="59"/>
    </row>
    <row r="871" spans="2:9" ht="12.75">
      <c r="B871" s="10" t="s">
        <v>1383</v>
      </c>
      <c r="C871" t="s">
        <v>1611</v>
      </c>
      <c r="F871" s="4">
        <v>3968195</v>
      </c>
      <c r="G871" s="59"/>
      <c r="H871" s="4">
        <v>717373</v>
      </c>
      <c r="I871" s="59"/>
    </row>
    <row r="872" spans="2:9" ht="12.75">
      <c r="B872" s="10" t="s">
        <v>1384</v>
      </c>
      <c r="C872" t="s">
        <v>1612</v>
      </c>
      <c r="F872" s="4">
        <v>2055940</v>
      </c>
      <c r="G872" s="59"/>
      <c r="H872" s="4">
        <v>395500</v>
      </c>
      <c r="I872" s="59"/>
    </row>
    <row r="873" spans="2:9" ht="12.75">
      <c r="B873" s="10" t="s">
        <v>1385</v>
      </c>
      <c r="C873" t="s">
        <v>1613</v>
      </c>
      <c r="F873" s="4">
        <v>4100</v>
      </c>
      <c r="G873" s="59"/>
      <c r="H873" s="4">
        <v>950</v>
      </c>
      <c r="I873" s="59"/>
    </row>
    <row r="874" spans="2:9" ht="12.75">
      <c r="B874" s="10" t="s">
        <v>1286</v>
      </c>
      <c r="C874" t="s">
        <v>1614</v>
      </c>
      <c r="F874" s="4">
        <v>83050</v>
      </c>
      <c r="G874" s="59"/>
      <c r="H874" s="4">
        <v>10558</v>
      </c>
      <c r="I874" s="59"/>
    </row>
    <row r="875" spans="2:9" ht="12.75">
      <c r="B875" s="10" t="s">
        <v>1617</v>
      </c>
      <c r="C875" t="s">
        <v>1615</v>
      </c>
      <c r="F875" s="4">
        <v>4028555</v>
      </c>
      <c r="G875" s="59"/>
      <c r="H875" s="4">
        <v>559325</v>
      </c>
      <c r="I875" s="59"/>
    </row>
    <row r="876" spans="2:9" ht="12.75">
      <c r="B876" s="10" t="s">
        <v>1618</v>
      </c>
      <c r="C876" t="s">
        <v>1616</v>
      </c>
      <c r="F876" s="4">
        <v>1382056</v>
      </c>
      <c r="G876" s="59"/>
      <c r="H876" s="4">
        <v>229453</v>
      </c>
      <c r="I876" s="59"/>
    </row>
    <row r="877" spans="2:9" ht="12.75">
      <c r="B877" s="10" t="s">
        <v>1625</v>
      </c>
      <c r="C877" t="s">
        <v>1117</v>
      </c>
      <c r="F877" s="4">
        <v>22415</v>
      </c>
      <c r="G877" s="59"/>
      <c r="H877" s="4">
        <v>6661</v>
      </c>
      <c r="I877" s="59"/>
    </row>
    <row r="878" spans="2:9" ht="12.75">
      <c r="B878" s="10" t="s">
        <v>1626</v>
      </c>
      <c r="C878" t="s">
        <v>1619</v>
      </c>
      <c r="F878" s="4">
        <v>23155</v>
      </c>
      <c r="G878" s="59"/>
      <c r="H878" s="4">
        <v>4261</v>
      </c>
      <c r="I878" s="59"/>
    </row>
    <row r="879" spans="2:9" ht="12.75">
      <c r="B879" s="10" t="s">
        <v>1627</v>
      </c>
      <c r="C879" t="s">
        <v>396</v>
      </c>
      <c r="F879" s="4">
        <v>22245</v>
      </c>
      <c r="G879" s="59"/>
      <c r="H879" s="4">
        <v>2147</v>
      </c>
      <c r="I879" s="59"/>
    </row>
    <row r="880" spans="2:9" ht="12.75">
      <c r="B880" s="10" t="s">
        <v>1628</v>
      </c>
      <c r="C880" t="s">
        <v>1620</v>
      </c>
      <c r="F880" s="4">
        <v>6600</v>
      </c>
      <c r="G880" s="59"/>
      <c r="H880" s="4">
        <v>1212</v>
      </c>
      <c r="I880" s="59"/>
    </row>
    <row r="881" spans="2:9" ht="12.75">
      <c r="B881" s="10" t="s">
        <v>1629</v>
      </c>
      <c r="C881" t="s">
        <v>1621</v>
      </c>
      <c r="F881" s="4">
        <v>23795</v>
      </c>
      <c r="G881" s="59"/>
      <c r="H881" s="4">
        <v>5081</v>
      </c>
      <c r="I881" s="59"/>
    </row>
    <row r="882" spans="2:9" ht="12.75">
      <c r="B882" s="10" t="s">
        <v>1630</v>
      </c>
      <c r="C882" t="s">
        <v>1622</v>
      </c>
      <c r="F882" s="4">
        <v>385819</v>
      </c>
      <c r="G882" s="59"/>
      <c r="H882" s="4">
        <v>29170</v>
      </c>
      <c r="I882" s="59"/>
    </row>
    <row r="883" spans="2:9" ht="12.75">
      <c r="B883" s="10" t="s">
        <v>1631</v>
      </c>
      <c r="C883" t="s">
        <v>1623</v>
      </c>
      <c r="F883" s="4">
        <v>222046</v>
      </c>
      <c r="G883" s="59"/>
      <c r="H883" s="4">
        <v>58541</v>
      </c>
      <c r="I883" s="59"/>
    </row>
    <row r="884" spans="3:9" ht="12.75">
      <c r="C884" s="1" t="s">
        <v>1624</v>
      </c>
      <c r="G884" s="59">
        <f>SUM(F871:F883)</f>
        <v>12227971</v>
      </c>
      <c r="I884" s="59">
        <f>SUM(H871:H883)</f>
        <v>2020232</v>
      </c>
    </row>
    <row r="885" spans="3:9" ht="12.75">
      <c r="C885" t="s">
        <v>1118</v>
      </c>
      <c r="G885" s="59"/>
      <c r="I885" s="59"/>
    </row>
    <row r="886" spans="2:9" ht="12.75">
      <c r="B886" s="10" t="s">
        <v>1119</v>
      </c>
      <c r="D886" t="s">
        <v>1632</v>
      </c>
      <c r="F886" s="4">
        <v>373015</v>
      </c>
      <c r="G886" s="59"/>
      <c r="H886" s="4">
        <v>18879</v>
      </c>
      <c r="I886" s="59"/>
    </row>
    <row r="887" spans="2:9" ht="12.75">
      <c r="B887" s="10" t="s">
        <v>1120</v>
      </c>
      <c r="D887" t="s">
        <v>1121</v>
      </c>
      <c r="F887" s="4">
        <v>5717438</v>
      </c>
      <c r="G887" s="59"/>
      <c r="H887" s="4">
        <v>809552</v>
      </c>
      <c r="I887" s="59"/>
    </row>
    <row r="888" spans="3:9" ht="12.75">
      <c r="C888" t="s">
        <v>1122</v>
      </c>
      <c r="G888" s="59"/>
      <c r="I888" s="59"/>
    </row>
    <row r="889" spans="2:9" ht="12.75">
      <c r="B889" s="10" t="s">
        <v>93</v>
      </c>
      <c r="D889" t="s">
        <v>1124</v>
      </c>
      <c r="F889" s="4">
        <v>32908</v>
      </c>
      <c r="G889" s="59"/>
      <c r="H889" s="4">
        <v>4556</v>
      </c>
      <c r="I889" s="59"/>
    </row>
    <row r="890" spans="2:9" ht="12.75">
      <c r="B890" s="10" t="s">
        <v>1123</v>
      </c>
      <c r="D890" t="s">
        <v>1125</v>
      </c>
      <c r="F890" s="4">
        <v>64408</v>
      </c>
      <c r="G890" s="59"/>
      <c r="H890" s="4">
        <v>11619</v>
      </c>
      <c r="I890" s="59"/>
    </row>
    <row r="891" spans="3:9" ht="12.75">
      <c r="C891" s="1" t="s">
        <v>1633</v>
      </c>
      <c r="G891" s="59">
        <f>SUM(F841:F890)</f>
        <v>62066140</v>
      </c>
      <c r="I891" s="59">
        <f>SUM(H841:H890)</f>
        <v>8551870</v>
      </c>
    </row>
    <row r="892" spans="3:9" ht="12.75">
      <c r="C892" t="s">
        <v>397</v>
      </c>
      <c r="G892" s="59"/>
      <c r="I892" s="59"/>
    </row>
    <row r="893" spans="1:9" ht="12.75">
      <c r="A893" s="66">
        <v>168</v>
      </c>
      <c r="B893" s="10">
        <v>1</v>
      </c>
      <c r="D893" t="s">
        <v>1635</v>
      </c>
      <c r="F893" s="18">
        <v>144836</v>
      </c>
      <c r="G893" s="59"/>
      <c r="H893" s="4">
        <v>11754</v>
      </c>
      <c r="I893" s="59"/>
    </row>
    <row r="894" spans="2:9" ht="12.75">
      <c r="B894" s="10">
        <v>2</v>
      </c>
      <c r="D894" t="s">
        <v>1634</v>
      </c>
      <c r="F894" s="4">
        <v>265466</v>
      </c>
      <c r="G894" s="59"/>
      <c r="H894" s="4">
        <v>35043</v>
      </c>
      <c r="I894" s="59"/>
    </row>
    <row r="895" spans="1:9" ht="12.75">
      <c r="A895" s="66">
        <v>169</v>
      </c>
      <c r="B895" s="10" t="s">
        <v>1484</v>
      </c>
      <c r="C895" t="s">
        <v>1126</v>
      </c>
      <c r="F895" s="4">
        <v>164027</v>
      </c>
      <c r="G895" s="59"/>
      <c r="H895" s="4">
        <v>5349</v>
      </c>
      <c r="I895" s="59"/>
    </row>
    <row r="896" spans="2:9" ht="12.75">
      <c r="B896" s="10" t="s">
        <v>1485</v>
      </c>
      <c r="D896" t="s">
        <v>1127</v>
      </c>
      <c r="F896" s="4">
        <v>517391</v>
      </c>
      <c r="G896" s="59"/>
      <c r="H896" s="4">
        <v>12502</v>
      </c>
      <c r="I896" s="59"/>
    </row>
    <row r="897" spans="2:9" ht="12.75">
      <c r="B897" s="10" t="s">
        <v>1130</v>
      </c>
      <c r="C897" t="s">
        <v>1128</v>
      </c>
      <c r="F897" s="4">
        <v>351059</v>
      </c>
      <c r="G897" s="59"/>
      <c r="H897" s="4">
        <v>5728</v>
      </c>
      <c r="I897" s="59"/>
    </row>
    <row r="898" spans="1:9" ht="12.75">
      <c r="A898" s="181"/>
      <c r="B898" s="182" t="s">
        <v>1131</v>
      </c>
      <c r="C898" s="183"/>
      <c r="D898" s="183" t="s">
        <v>1127</v>
      </c>
      <c r="E898" s="183"/>
      <c r="F898" s="97"/>
      <c r="G898" s="184"/>
      <c r="H898" s="97"/>
      <c r="I898" s="59"/>
    </row>
    <row r="899" spans="2:9" ht="12.75">
      <c r="B899" s="10" t="s">
        <v>1131</v>
      </c>
      <c r="C899" t="s">
        <v>1129</v>
      </c>
      <c r="F899" s="4">
        <v>4150</v>
      </c>
      <c r="G899" s="59"/>
      <c r="H899" s="4">
        <v>50</v>
      </c>
      <c r="I899" s="59"/>
    </row>
    <row r="900" spans="2:9" ht="12.75">
      <c r="B900" s="10" t="s">
        <v>1456</v>
      </c>
      <c r="C900" t="s">
        <v>1132</v>
      </c>
      <c r="F900" s="4">
        <v>2294314</v>
      </c>
      <c r="G900" s="59"/>
      <c r="H900" s="4">
        <v>46853</v>
      </c>
      <c r="I900" s="59"/>
    </row>
    <row r="901" spans="2:9" ht="12.75">
      <c r="B901" s="10" t="s">
        <v>1461</v>
      </c>
      <c r="C901" t="s">
        <v>1133</v>
      </c>
      <c r="F901" s="4">
        <v>335274</v>
      </c>
      <c r="G901" s="59"/>
      <c r="H901" s="4">
        <v>5862</v>
      </c>
      <c r="I901" s="59"/>
    </row>
    <row r="902" spans="2:9" ht="12.75">
      <c r="B902" s="10" t="s">
        <v>1469</v>
      </c>
      <c r="C902" t="s">
        <v>1636</v>
      </c>
      <c r="F902" s="4">
        <v>34378</v>
      </c>
      <c r="G902" s="59"/>
      <c r="H902" s="4">
        <v>164</v>
      </c>
      <c r="I902" s="59"/>
    </row>
    <row r="903" spans="2:9" ht="12.75">
      <c r="B903" s="10" t="s">
        <v>1470</v>
      </c>
      <c r="C903" t="s">
        <v>1134</v>
      </c>
      <c r="F903" s="4">
        <v>15104</v>
      </c>
      <c r="G903" s="59"/>
      <c r="H903" s="4">
        <v>324</v>
      </c>
      <c r="I903" s="59"/>
    </row>
    <row r="904" spans="1:256" ht="12.75">
      <c r="A904" s="73"/>
      <c r="B904" s="78" t="s">
        <v>1197</v>
      </c>
      <c r="C904" s="68" t="s">
        <v>438</v>
      </c>
      <c r="D904" s="68"/>
      <c r="E904" s="68"/>
      <c r="F904" s="69"/>
      <c r="G904" s="70"/>
      <c r="H904" s="69"/>
      <c r="I904" s="73"/>
      <c r="J904" s="78" t="s">
        <v>1197</v>
      </c>
      <c r="K904" s="68" t="s">
        <v>438</v>
      </c>
      <c r="L904" s="68"/>
      <c r="M904" s="68"/>
      <c r="N904" s="69"/>
      <c r="O904" s="70"/>
      <c r="P904" s="69"/>
      <c r="Q904" s="73"/>
      <c r="R904" s="78" t="s">
        <v>1197</v>
      </c>
      <c r="S904" s="68" t="s">
        <v>438</v>
      </c>
      <c r="T904" s="68"/>
      <c r="U904" s="68"/>
      <c r="V904" s="69"/>
      <c r="W904" s="70"/>
      <c r="X904" s="69"/>
      <c r="Y904" s="73"/>
      <c r="Z904" s="78" t="s">
        <v>1197</v>
      </c>
      <c r="AA904" s="68" t="s">
        <v>438</v>
      </c>
      <c r="AB904" s="68"/>
      <c r="AC904" s="68"/>
      <c r="AD904" s="69"/>
      <c r="AE904" s="70"/>
      <c r="AF904" s="69"/>
      <c r="AG904" s="73"/>
      <c r="AH904" s="78" t="s">
        <v>1197</v>
      </c>
      <c r="AI904" s="68" t="s">
        <v>438</v>
      </c>
      <c r="AJ904" s="68"/>
      <c r="AK904" s="68"/>
      <c r="AL904" s="69"/>
      <c r="AM904" s="70"/>
      <c r="AN904" s="69"/>
      <c r="AO904" s="73"/>
      <c r="AP904" s="78" t="s">
        <v>1197</v>
      </c>
      <c r="AQ904" s="68" t="s">
        <v>438</v>
      </c>
      <c r="AR904" s="68"/>
      <c r="AS904" s="68"/>
      <c r="AT904" s="69"/>
      <c r="AU904" s="70"/>
      <c r="AV904" s="69"/>
      <c r="AW904" s="73"/>
      <c r="AX904" s="78" t="s">
        <v>1197</v>
      </c>
      <c r="AY904" s="68" t="s">
        <v>438</v>
      </c>
      <c r="AZ904" s="68"/>
      <c r="BA904" s="68"/>
      <c r="BB904" s="69"/>
      <c r="BC904" s="70"/>
      <c r="BD904" s="69"/>
      <c r="BE904" s="73"/>
      <c r="BF904" s="78" t="s">
        <v>1197</v>
      </c>
      <c r="BG904" s="68" t="s">
        <v>438</v>
      </c>
      <c r="BH904" s="68"/>
      <c r="BI904" s="68"/>
      <c r="BJ904" s="69"/>
      <c r="BK904" s="70"/>
      <c r="BL904" s="69"/>
      <c r="BM904" s="73"/>
      <c r="BN904" s="78" t="s">
        <v>1197</v>
      </c>
      <c r="BO904" s="68" t="s">
        <v>438</v>
      </c>
      <c r="BP904" s="68"/>
      <c r="BQ904" s="68"/>
      <c r="BR904" s="69"/>
      <c r="BS904" s="70"/>
      <c r="BT904" s="69"/>
      <c r="BU904" s="73"/>
      <c r="BV904" s="78" t="s">
        <v>1197</v>
      </c>
      <c r="BW904" s="68" t="s">
        <v>438</v>
      </c>
      <c r="BX904" s="68"/>
      <c r="BY904" s="68"/>
      <c r="BZ904" s="69"/>
      <c r="CA904" s="70"/>
      <c r="CB904" s="69"/>
      <c r="CC904" s="73"/>
      <c r="CD904" s="78" t="s">
        <v>1197</v>
      </c>
      <c r="CE904" s="68" t="s">
        <v>438</v>
      </c>
      <c r="CF904" s="68"/>
      <c r="CG904" s="68"/>
      <c r="CH904" s="69"/>
      <c r="CI904" s="70"/>
      <c r="CJ904" s="69"/>
      <c r="CK904" s="73"/>
      <c r="CL904" s="78" t="s">
        <v>1197</v>
      </c>
      <c r="CM904" s="68" t="s">
        <v>438</v>
      </c>
      <c r="CN904" s="68"/>
      <c r="CO904" s="68"/>
      <c r="CP904" s="69"/>
      <c r="CQ904" s="70"/>
      <c r="CR904" s="69"/>
      <c r="CS904" s="73"/>
      <c r="CT904" s="78" t="s">
        <v>1197</v>
      </c>
      <c r="CU904" s="68" t="s">
        <v>438</v>
      </c>
      <c r="CV904" s="68"/>
      <c r="CW904" s="68"/>
      <c r="CX904" s="69"/>
      <c r="CY904" s="70"/>
      <c r="CZ904" s="69"/>
      <c r="DA904" s="73"/>
      <c r="DB904" s="78" t="s">
        <v>1197</v>
      </c>
      <c r="DC904" s="68" t="s">
        <v>438</v>
      </c>
      <c r="DD904" s="68"/>
      <c r="DE904" s="68"/>
      <c r="DF904" s="69"/>
      <c r="DG904" s="70"/>
      <c r="DH904" s="69"/>
      <c r="DI904" s="73"/>
      <c r="DJ904" s="78" t="s">
        <v>1197</v>
      </c>
      <c r="DK904" s="68" t="s">
        <v>438</v>
      </c>
      <c r="DL904" s="68"/>
      <c r="DM904" s="68"/>
      <c r="DN904" s="69"/>
      <c r="DO904" s="70"/>
      <c r="DP904" s="69"/>
      <c r="DQ904" s="73"/>
      <c r="DR904" s="78" t="s">
        <v>1197</v>
      </c>
      <c r="DS904" s="68" t="s">
        <v>438</v>
      </c>
      <c r="DT904" s="68"/>
      <c r="DU904" s="68"/>
      <c r="DV904" s="69"/>
      <c r="DW904" s="70"/>
      <c r="DX904" s="69"/>
      <c r="DY904" s="73"/>
      <c r="DZ904" s="78" t="s">
        <v>1197</v>
      </c>
      <c r="EA904" s="68" t="s">
        <v>438</v>
      </c>
      <c r="EB904" s="68"/>
      <c r="EC904" s="68"/>
      <c r="ED904" s="69"/>
      <c r="EE904" s="70"/>
      <c r="EF904" s="69"/>
      <c r="EG904" s="73"/>
      <c r="EH904" s="78" t="s">
        <v>1197</v>
      </c>
      <c r="EI904" s="68" t="s">
        <v>438</v>
      </c>
      <c r="EJ904" s="68"/>
      <c r="EK904" s="68"/>
      <c r="EL904" s="69"/>
      <c r="EM904" s="70"/>
      <c r="EN904" s="69"/>
      <c r="EO904" s="73"/>
      <c r="EP904" s="78" t="s">
        <v>1197</v>
      </c>
      <c r="EQ904" s="68" t="s">
        <v>438</v>
      </c>
      <c r="ER904" s="68"/>
      <c r="ES904" s="68"/>
      <c r="ET904" s="69"/>
      <c r="EU904" s="70"/>
      <c r="EV904" s="69"/>
      <c r="EW904" s="73"/>
      <c r="EX904" s="78" t="s">
        <v>1197</v>
      </c>
      <c r="EY904" s="68" t="s">
        <v>438</v>
      </c>
      <c r="EZ904" s="68"/>
      <c r="FA904" s="68"/>
      <c r="FB904" s="69"/>
      <c r="FC904" s="70"/>
      <c r="FD904" s="69"/>
      <c r="FE904" s="73"/>
      <c r="FF904" s="78" t="s">
        <v>1197</v>
      </c>
      <c r="FG904" s="68" t="s">
        <v>438</v>
      </c>
      <c r="FH904" s="68"/>
      <c r="FI904" s="68"/>
      <c r="FJ904" s="69"/>
      <c r="FK904" s="70"/>
      <c r="FL904" s="69"/>
      <c r="FM904" s="73"/>
      <c r="FN904" s="78" t="s">
        <v>1197</v>
      </c>
      <c r="FO904" s="68" t="s">
        <v>438</v>
      </c>
      <c r="FP904" s="68"/>
      <c r="FQ904" s="68"/>
      <c r="FR904" s="69"/>
      <c r="FS904" s="70"/>
      <c r="FT904" s="69"/>
      <c r="FU904" s="73"/>
      <c r="FV904" s="78" t="s">
        <v>1197</v>
      </c>
      <c r="FW904" s="68" t="s">
        <v>438</v>
      </c>
      <c r="FX904" s="68"/>
      <c r="FY904" s="68"/>
      <c r="FZ904" s="69"/>
      <c r="GA904" s="70"/>
      <c r="GB904" s="69"/>
      <c r="GC904" s="73"/>
      <c r="GD904" s="78" t="s">
        <v>1197</v>
      </c>
      <c r="GE904" s="68" t="s">
        <v>438</v>
      </c>
      <c r="GF904" s="68"/>
      <c r="GG904" s="68"/>
      <c r="GH904" s="69"/>
      <c r="GI904" s="70"/>
      <c r="GJ904" s="69"/>
      <c r="GK904" s="73"/>
      <c r="GL904" s="78" t="s">
        <v>1197</v>
      </c>
      <c r="GM904" s="68" t="s">
        <v>438</v>
      </c>
      <c r="GN904" s="68"/>
      <c r="GO904" s="68"/>
      <c r="GP904" s="69"/>
      <c r="GQ904" s="70"/>
      <c r="GR904" s="69"/>
      <c r="GS904" s="73"/>
      <c r="GT904" s="78" t="s">
        <v>1197</v>
      </c>
      <c r="GU904" s="68" t="s">
        <v>438</v>
      </c>
      <c r="GV904" s="68"/>
      <c r="GW904" s="68"/>
      <c r="GX904" s="69"/>
      <c r="GY904" s="70"/>
      <c r="GZ904" s="69"/>
      <c r="HA904" s="73"/>
      <c r="HB904" s="78" t="s">
        <v>1197</v>
      </c>
      <c r="HC904" s="68" t="s">
        <v>438</v>
      </c>
      <c r="HD904" s="68"/>
      <c r="HE904" s="68"/>
      <c r="HF904" s="69"/>
      <c r="HG904" s="70"/>
      <c r="HH904" s="69"/>
      <c r="HI904" s="73"/>
      <c r="HJ904" s="78" t="s">
        <v>1197</v>
      </c>
      <c r="HK904" s="68" t="s">
        <v>438</v>
      </c>
      <c r="HL904" s="68"/>
      <c r="HM904" s="68"/>
      <c r="HN904" s="69"/>
      <c r="HO904" s="70"/>
      <c r="HP904" s="69"/>
      <c r="HQ904" s="73"/>
      <c r="HR904" s="78" t="s">
        <v>1197</v>
      </c>
      <c r="HS904" s="68" t="s">
        <v>438</v>
      </c>
      <c r="HT904" s="68"/>
      <c r="HU904" s="68"/>
      <c r="HV904" s="69"/>
      <c r="HW904" s="70"/>
      <c r="HX904" s="69"/>
      <c r="HY904" s="73"/>
      <c r="HZ904" s="78" t="s">
        <v>1197</v>
      </c>
      <c r="IA904" s="68" t="s">
        <v>438</v>
      </c>
      <c r="IB904" s="68"/>
      <c r="IC904" s="68"/>
      <c r="ID904" s="69"/>
      <c r="IE904" s="70"/>
      <c r="IF904" s="69"/>
      <c r="IG904" s="73"/>
      <c r="IH904" s="78" t="s">
        <v>1197</v>
      </c>
      <c r="II904" s="68" t="s">
        <v>438</v>
      </c>
      <c r="IJ904" s="68"/>
      <c r="IK904" s="68"/>
      <c r="IL904" s="69"/>
      <c r="IM904" s="70"/>
      <c r="IN904" s="69"/>
      <c r="IO904" s="73"/>
      <c r="IP904" s="78" t="s">
        <v>1197</v>
      </c>
      <c r="IQ904" s="68" t="s">
        <v>438</v>
      </c>
      <c r="IR904" s="68"/>
      <c r="IS904" s="68"/>
      <c r="IT904" s="69"/>
      <c r="IU904" s="70"/>
      <c r="IV904" s="69"/>
    </row>
    <row r="905" spans="2:9" ht="12.75">
      <c r="B905" s="10" t="s">
        <v>1197</v>
      </c>
      <c r="C905" t="s">
        <v>1638</v>
      </c>
      <c r="F905" s="4">
        <v>159527</v>
      </c>
      <c r="G905" s="59"/>
      <c r="H905" s="4">
        <v>3880</v>
      </c>
      <c r="I905" s="59"/>
    </row>
    <row r="906" spans="2:9" ht="12.75">
      <c r="B906" s="10" t="s">
        <v>1511</v>
      </c>
      <c r="C906" t="s">
        <v>1637</v>
      </c>
      <c r="F906" s="4">
        <v>294273</v>
      </c>
      <c r="G906" s="59"/>
      <c r="H906" s="4">
        <v>3449</v>
      </c>
      <c r="I906" s="59"/>
    </row>
    <row r="907" spans="1:9" ht="12.75">
      <c r="A907" s="72"/>
      <c r="B907" s="159" t="s">
        <v>1512</v>
      </c>
      <c r="C907" s="67" t="s">
        <v>1135</v>
      </c>
      <c r="D907" s="67"/>
      <c r="E907" s="45"/>
      <c r="F907" s="48"/>
      <c r="G907" s="62"/>
      <c r="H907" s="48"/>
      <c r="I907" s="59"/>
    </row>
    <row r="908" spans="1:12" s="13" customFormat="1" ht="12.75">
      <c r="A908" s="66"/>
      <c r="B908" s="103"/>
      <c r="C908" s="139" t="s">
        <v>1639</v>
      </c>
      <c r="F908" s="18"/>
      <c r="G908" s="60">
        <f>SUM(F895:F907)</f>
        <v>4169497</v>
      </c>
      <c r="H908" s="18"/>
      <c r="I908" s="60">
        <f>SUM(H895:H907)</f>
        <v>84161</v>
      </c>
      <c r="J908" s="104"/>
      <c r="L908" s="122"/>
    </row>
    <row r="909" spans="1:12" s="13" customFormat="1" ht="12.75">
      <c r="A909" s="66">
        <v>170</v>
      </c>
      <c r="B909" s="103"/>
      <c r="C909" s="13" t="s">
        <v>1136</v>
      </c>
      <c r="F909" s="18">
        <v>247305</v>
      </c>
      <c r="G909" s="60"/>
      <c r="H909" s="18">
        <v>1843</v>
      </c>
      <c r="I909" s="60"/>
      <c r="J909" s="104"/>
      <c r="L909" s="122"/>
    </row>
    <row r="910" spans="1:12" s="13" customFormat="1" ht="12.75">
      <c r="A910" s="66">
        <v>171</v>
      </c>
      <c r="B910" s="103" t="s">
        <v>1199</v>
      </c>
      <c r="C910" s="13" t="s">
        <v>1640</v>
      </c>
      <c r="F910" s="18">
        <v>2397</v>
      </c>
      <c r="G910" s="60"/>
      <c r="H910" s="121">
        <f>J910/240</f>
        <v>1.1458333333333333</v>
      </c>
      <c r="I910" s="60"/>
      <c r="J910" s="111">
        <v>275</v>
      </c>
      <c r="K910" s="51" t="s">
        <v>399</v>
      </c>
      <c r="L910" s="113" t="s">
        <v>1277</v>
      </c>
    </row>
    <row r="911" spans="1:12" s="13" customFormat="1" ht="12.75">
      <c r="A911" s="66"/>
      <c r="B911" s="103" t="s">
        <v>1203</v>
      </c>
      <c r="D911" s="13" t="s">
        <v>1137</v>
      </c>
      <c r="F911" s="18">
        <v>15536</v>
      </c>
      <c r="G911" s="60"/>
      <c r="H911" s="18">
        <v>78</v>
      </c>
      <c r="I911" s="60"/>
      <c r="J911" s="20">
        <v>1199</v>
      </c>
      <c r="K911" s="21" t="s">
        <v>399</v>
      </c>
      <c r="L911" s="113"/>
    </row>
    <row r="912" spans="1:12" ht="12.75">
      <c r="A912" s="73"/>
      <c r="B912" s="78"/>
      <c r="C912" s="68"/>
      <c r="D912" s="68" t="s">
        <v>1641</v>
      </c>
      <c r="E912" s="68"/>
      <c r="F912" s="69"/>
      <c r="G912" s="70"/>
      <c r="H912" s="69"/>
      <c r="I912" s="59"/>
      <c r="J912" s="20"/>
      <c r="K912" s="21"/>
      <c r="L912" s="28"/>
    </row>
    <row r="913" spans="1:12" s="13" customFormat="1" ht="12.75">
      <c r="A913" s="66"/>
      <c r="B913" s="160" t="s">
        <v>1138</v>
      </c>
      <c r="C913" s="161" t="s">
        <v>1139</v>
      </c>
      <c r="D913" s="56"/>
      <c r="F913" s="18"/>
      <c r="G913" s="60"/>
      <c r="H913" s="121">
        <f>J913*3/4</f>
        <v>14545.5</v>
      </c>
      <c r="I913" s="60"/>
      <c r="J913" s="111">
        <v>19394</v>
      </c>
      <c r="K913" s="51" t="s">
        <v>399</v>
      </c>
      <c r="L913" s="113" t="s">
        <v>1166</v>
      </c>
    </row>
    <row r="914" spans="1:12" s="13" customFormat="1" ht="12.75">
      <c r="A914" s="66"/>
      <c r="B914" s="162" t="s">
        <v>1140</v>
      </c>
      <c r="C914" s="56" t="s">
        <v>1142</v>
      </c>
      <c r="D914" s="56"/>
      <c r="F914" s="18">
        <v>110376</v>
      </c>
      <c r="G914" s="60"/>
      <c r="H914" s="121">
        <f>J914*3/4</f>
        <v>27900</v>
      </c>
      <c r="I914" s="60"/>
      <c r="J914" s="111">
        <v>37200</v>
      </c>
      <c r="K914" s="51" t="s">
        <v>399</v>
      </c>
      <c r="L914" s="113" t="s">
        <v>1166</v>
      </c>
    </row>
    <row r="915" spans="1:12" s="13" customFormat="1" ht="12.75">
      <c r="A915" s="66"/>
      <c r="B915" s="160" t="s">
        <v>1141</v>
      </c>
      <c r="C915" s="161" t="s">
        <v>1143</v>
      </c>
      <c r="D915" s="56"/>
      <c r="F915" s="18"/>
      <c r="G915" s="60"/>
      <c r="H915" s="121">
        <f>J915*3/4</f>
        <v>13047.75</v>
      </c>
      <c r="I915" s="60"/>
      <c r="J915" s="111">
        <v>17397</v>
      </c>
      <c r="K915" s="51" t="s">
        <v>399</v>
      </c>
      <c r="L915" s="113" t="s">
        <v>1166</v>
      </c>
    </row>
    <row r="916" spans="1:12" s="13" customFormat="1" ht="12.75">
      <c r="A916" s="66"/>
      <c r="B916" s="103">
        <v>2</v>
      </c>
      <c r="C916" s="13" t="s">
        <v>1144</v>
      </c>
      <c r="F916" s="18">
        <v>1546055</v>
      </c>
      <c r="G916" s="60"/>
      <c r="H916" s="121">
        <f>J916/240</f>
        <v>150.45833333333334</v>
      </c>
      <c r="I916" s="60"/>
      <c r="J916" s="111">
        <v>36110</v>
      </c>
      <c r="K916" s="51" t="s">
        <v>399</v>
      </c>
      <c r="L916" s="113" t="s">
        <v>1277</v>
      </c>
    </row>
    <row r="917" spans="1:12" s="13" customFormat="1" ht="12.75">
      <c r="A917" s="66"/>
      <c r="B917" s="103">
        <v>3</v>
      </c>
      <c r="D917" s="13" t="s">
        <v>1145</v>
      </c>
      <c r="F917" s="18">
        <v>999884</v>
      </c>
      <c r="G917" s="60"/>
      <c r="H917" s="121">
        <f>J917/240</f>
        <v>533.3666666666667</v>
      </c>
      <c r="I917" s="60"/>
      <c r="J917" s="111">
        <v>128008</v>
      </c>
      <c r="K917" s="51" t="s">
        <v>399</v>
      </c>
      <c r="L917" s="113" t="s">
        <v>1277</v>
      </c>
    </row>
    <row r="918" spans="2:12" ht="12.75">
      <c r="B918" s="10">
        <v>4</v>
      </c>
      <c r="C918" t="s">
        <v>1147</v>
      </c>
      <c r="F918" s="4">
        <v>90051</v>
      </c>
      <c r="G918" s="59"/>
      <c r="H918" s="22">
        <f>J918*3/4</f>
        <v>38951.25</v>
      </c>
      <c r="I918" s="59"/>
      <c r="J918" s="111">
        <v>51935</v>
      </c>
      <c r="K918" s="51" t="s">
        <v>399</v>
      </c>
      <c r="L918" s="28" t="s">
        <v>1166</v>
      </c>
    </row>
    <row r="919" spans="2:12" ht="12.75">
      <c r="B919" s="10">
        <v>5</v>
      </c>
      <c r="C919" t="s">
        <v>145</v>
      </c>
      <c r="F919" s="4">
        <v>6575</v>
      </c>
      <c r="G919" s="59"/>
      <c r="H919" s="22">
        <f>J919*2</f>
        <v>34</v>
      </c>
      <c r="I919" s="59"/>
      <c r="J919" s="20">
        <v>17</v>
      </c>
      <c r="K919" s="21" t="s">
        <v>399</v>
      </c>
      <c r="L919" s="28" t="s">
        <v>1278</v>
      </c>
    </row>
    <row r="920" spans="2:9" ht="12.75">
      <c r="B920" s="10">
        <v>6</v>
      </c>
      <c r="C920" t="s">
        <v>1148</v>
      </c>
      <c r="F920" s="4">
        <v>407998</v>
      </c>
      <c r="G920" s="59"/>
      <c r="H920" s="4">
        <v>3749</v>
      </c>
      <c r="I920" s="59"/>
    </row>
    <row r="921" spans="3:9" ht="12.75">
      <c r="C921" s="1" t="s">
        <v>146</v>
      </c>
      <c r="G921" s="59">
        <f>SUM(F910:F920)</f>
        <v>3178872</v>
      </c>
      <c r="I921" s="59"/>
    </row>
    <row r="922" spans="1:12" ht="12.75">
      <c r="A922" s="66">
        <v>172</v>
      </c>
      <c r="B922" s="10" t="s">
        <v>1199</v>
      </c>
      <c r="C922" t="s">
        <v>147</v>
      </c>
      <c r="F922" s="4">
        <v>291654</v>
      </c>
      <c r="G922" s="59"/>
      <c r="H922" s="22">
        <f>J922*20</f>
        <v>8800</v>
      </c>
      <c r="I922" s="59"/>
      <c r="J922" s="20">
        <v>440</v>
      </c>
      <c r="K922" s="21" t="s">
        <v>399</v>
      </c>
      <c r="L922" s="28" t="s">
        <v>1279</v>
      </c>
    </row>
    <row r="923" spans="2:12" ht="12.75">
      <c r="B923" s="10" t="s">
        <v>1203</v>
      </c>
      <c r="C923" t="s">
        <v>149</v>
      </c>
      <c r="F923" s="4">
        <v>56300</v>
      </c>
      <c r="G923" s="59"/>
      <c r="H923" s="22">
        <f>J923*20</f>
        <v>320</v>
      </c>
      <c r="I923" s="59"/>
      <c r="J923" s="20">
        <v>16</v>
      </c>
      <c r="K923" s="21" t="s">
        <v>399</v>
      </c>
      <c r="L923" s="28" t="s">
        <v>1279</v>
      </c>
    </row>
    <row r="924" spans="2:12" ht="12.75">
      <c r="B924" s="10">
        <v>2</v>
      </c>
      <c r="C924" t="s">
        <v>148</v>
      </c>
      <c r="F924" s="4">
        <v>977126</v>
      </c>
      <c r="G924" s="59"/>
      <c r="H924" s="22">
        <f>J924*15</f>
        <v>40650</v>
      </c>
      <c r="I924" s="59"/>
      <c r="J924" s="20">
        <v>2710</v>
      </c>
      <c r="K924" s="21" t="s">
        <v>399</v>
      </c>
      <c r="L924" s="28" t="s">
        <v>1524</v>
      </c>
    </row>
    <row r="925" spans="2:12" ht="12.75">
      <c r="B925" s="10">
        <v>3</v>
      </c>
      <c r="C925" t="s">
        <v>1149</v>
      </c>
      <c r="F925" s="4">
        <v>311378</v>
      </c>
      <c r="G925" s="59"/>
      <c r="H925" s="22">
        <f>J925</f>
        <v>1967</v>
      </c>
      <c r="I925" s="59"/>
      <c r="J925" s="20">
        <v>1967</v>
      </c>
      <c r="K925" s="21" t="s">
        <v>399</v>
      </c>
      <c r="L925" s="113" t="s">
        <v>1280</v>
      </c>
    </row>
    <row r="926" spans="2:9" ht="12.75">
      <c r="B926" s="10" t="s">
        <v>938</v>
      </c>
      <c r="C926" t="s">
        <v>1150</v>
      </c>
      <c r="F926" s="4">
        <v>205127</v>
      </c>
      <c r="G926" s="59"/>
      <c r="H926" s="4">
        <v>4796</v>
      </c>
      <c r="I926" s="59"/>
    </row>
    <row r="927" spans="2:9" ht="12.75">
      <c r="B927" s="10" t="s">
        <v>939</v>
      </c>
      <c r="C927" t="s">
        <v>150</v>
      </c>
      <c r="F927" s="4">
        <v>1944972</v>
      </c>
      <c r="G927" s="59"/>
      <c r="H927" s="4">
        <v>56547</v>
      </c>
      <c r="I927" s="59"/>
    </row>
    <row r="928" spans="3:9" ht="12.75">
      <c r="C928" s="1" t="s">
        <v>151</v>
      </c>
      <c r="G928" s="59">
        <f>SUM(F922:F927)</f>
        <v>3786557</v>
      </c>
      <c r="I928" s="59"/>
    </row>
    <row r="929" spans="1:12" ht="12.75">
      <c r="A929" s="66">
        <v>173</v>
      </c>
      <c r="B929" s="10" t="s">
        <v>1388</v>
      </c>
      <c r="C929" t="s">
        <v>1151</v>
      </c>
      <c r="F929" s="4">
        <v>8400</v>
      </c>
      <c r="G929" s="59"/>
      <c r="H929" s="22"/>
      <c r="I929" s="59"/>
      <c r="J929" s="20">
        <v>7</v>
      </c>
      <c r="K929" s="51" t="s">
        <v>399</v>
      </c>
      <c r="L929" s="113"/>
    </row>
    <row r="930" spans="2:12" ht="12.75">
      <c r="B930" s="10" t="s">
        <v>1204</v>
      </c>
      <c r="D930" t="s">
        <v>1152</v>
      </c>
      <c r="F930" s="4">
        <v>54820</v>
      </c>
      <c r="G930" s="59"/>
      <c r="H930" s="22"/>
      <c r="I930" s="59"/>
      <c r="J930" s="20">
        <v>37</v>
      </c>
      <c r="K930" s="51" t="s">
        <v>399</v>
      </c>
      <c r="L930" s="113"/>
    </row>
    <row r="931" spans="2:12" ht="12.75">
      <c r="B931" s="10" t="s">
        <v>1389</v>
      </c>
      <c r="C931" t="s">
        <v>1153</v>
      </c>
      <c r="F931" s="4">
        <v>4700</v>
      </c>
      <c r="G931" s="59"/>
      <c r="H931" s="22">
        <f>J931*10</f>
        <v>50</v>
      </c>
      <c r="I931" s="59"/>
      <c r="J931" s="20">
        <v>5</v>
      </c>
      <c r="K931" s="51" t="s">
        <v>399</v>
      </c>
      <c r="L931" s="28" t="s">
        <v>1281</v>
      </c>
    </row>
    <row r="932" spans="2:12" ht="12.75">
      <c r="B932" s="10" t="s">
        <v>1204</v>
      </c>
      <c r="D932" t="s">
        <v>1155</v>
      </c>
      <c r="F932" s="4">
        <v>96130</v>
      </c>
      <c r="G932" s="59"/>
      <c r="H932" s="22">
        <f>J932*10</f>
        <v>820</v>
      </c>
      <c r="I932" s="59"/>
      <c r="J932" s="20">
        <v>82</v>
      </c>
      <c r="K932" s="51" t="s">
        <v>399</v>
      </c>
      <c r="L932" s="113" t="s">
        <v>1281</v>
      </c>
    </row>
    <row r="933" spans="2:12" ht="12.75">
      <c r="B933" s="10" t="s">
        <v>1696</v>
      </c>
      <c r="C933" t="s">
        <v>1154</v>
      </c>
      <c r="F933" s="4">
        <v>4480</v>
      </c>
      <c r="G933" s="59"/>
      <c r="H933" s="22">
        <f>J933*80</f>
        <v>400</v>
      </c>
      <c r="I933" s="59"/>
      <c r="J933" s="20">
        <v>5</v>
      </c>
      <c r="K933" s="51" t="s">
        <v>399</v>
      </c>
      <c r="L933" s="113" t="s">
        <v>1525</v>
      </c>
    </row>
    <row r="934" spans="2:12" ht="12.75">
      <c r="B934" s="10" t="s">
        <v>1204</v>
      </c>
      <c r="D934" t="s">
        <v>1152</v>
      </c>
      <c r="F934" s="4">
        <v>40650</v>
      </c>
      <c r="G934" s="59"/>
      <c r="H934" s="22">
        <f>J934*80</f>
        <v>1760</v>
      </c>
      <c r="I934" s="59"/>
      <c r="J934" s="20">
        <v>22</v>
      </c>
      <c r="K934" s="51" t="s">
        <v>399</v>
      </c>
      <c r="L934" s="113" t="s">
        <v>1525</v>
      </c>
    </row>
    <row r="935" spans="2:12" ht="12.75">
      <c r="B935" s="10" t="s">
        <v>1697</v>
      </c>
      <c r="C935" t="s">
        <v>1156</v>
      </c>
      <c r="F935" s="4">
        <v>8166</v>
      </c>
      <c r="G935" s="59"/>
      <c r="H935" s="22">
        <f>J935*10</f>
        <v>250</v>
      </c>
      <c r="I935" s="59"/>
      <c r="J935" s="20">
        <v>25</v>
      </c>
      <c r="K935" s="51" t="s">
        <v>399</v>
      </c>
      <c r="L935" s="113" t="s">
        <v>1281</v>
      </c>
    </row>
    <row r="936" spans="2:12" ht="12.75">
      <c r="B936" s="10" t="s">
        <v>1204</v>
      </c>
      <c r="D936" t="s">
        <v>1155</v>
      </c>
      <c r="F936" s="4">
        <v>162940</v>
      </c>
      <c r="G936" s="59"/>
      <c r="H936" s="22">
        <f>J936*10</f>
        <v>1430</v>
      </c>
      <c r="I936" s="59"/>
      <c r="J936" s="20">
        <v>143</v>
      </c>
      <c r="K936" s="51" t="s">
        <v>399</v>
      </c>
      <c r="L936" s="113" t="s">
        <v>1281</v>
      </c>
    </row>
    <row r="937" spans="2:12" ht="12.75">
      <c r="B937" s="10">
        <v>2</v>
      </c>
      <c r="C937" t="s">
        <v>1157</v>
      </c>
      <c r="F937" s="4">
        <v>5685</v>
      </c>
      <c r="G937" s="59"/>
      <c r="H937" s="22">
        <f>J937*60</f>
        <v>1800</v>
      </c>
      <c r="I937" s="59"/>
      <c r="J937" s="20">
        <v>30</v>
      </c>
      <c r="K937" s="51" t="s">
        <v>399</v>
      </c>
      <c r="L937" s="113" t="s">
        <v>1282</v>
      </c>
    </row>
    <row r="938" spans="2:12" ht="12.75">
      <c r="B938" s="10" t="s">
        <v>1204</v>
      </c>
      <c r="D938" t="s">
        <v>1155</v>
      </c>
      <c r="F938" s="4">
        <v>1060</v>
      </c>
      <c r="G938" s="59"/>
      <c r="H938" s="22">
        <f>J938*60</f>
        <v>180</v>
      </c>
      <c r="I938" s="59"/>
      <c r="J938" s="20">
        <v>3</v>
      </c>
      <c r="K938" s="51" t="s">
        <v>399</v>
      </c>
      <c r="L938" s="113" t="s">
        <v>1282</v>
      </c>
    </row>
    <row r="939" spans="2:12" ht="12.75">
      <c r="B939" s="10" t="s">
        <v>1264</v>
      </c>
      <c r="C939" t="s">
        <v>1158</v>
      </c>
      <c r="F939" s="4">
        <v>61886</v>
      </c>
      <c r="G939" s="59"/>
      <c r="H939" s="22">
        <f>J939*10</f>
        <v>53750</v>
      </c>
      <c r="I939" s="59"/>
      <c r="J939" s="20">
        <v>5375</v>
      </c>
      <c r="K939" s="51" t="s">
        <v>399</v>
      </c>
      <c r="L939" s="113" t="s">
        <v>1281</v>
      </c>
    </row>
    <row r="940" spans="2:12" ht="12.75">
      <c r="B940" s="10" t="s">
        <v>1204</v>
      </c>
      <c r="D940" t="s">
        <v>1155</v>
      </c>
      <c r="F940" s="4">
        <v>90</v>
      </c>
      <c r="G940" s="59"/>
      <c r="H940" s="22">
        <f>J940*10</f>
        <v>20</v>
      </c>
      <c r="I940" s="59"/>
      <c r="J940" s="20">
        <v>2</v>
      </c>
      <c r="K940" s="51" t="s">
        <v>399</v>
      </c>
      <c r="L940" s="113" t="s">
        <v>1281</v>
      </c>
    </row>
    <row r="941" spans="2:12" ht="12.75">
      <c r="B941" s="10" t="s">
        <v>1265</v>
      </c>
      <c r="C941" t="s">
        <v>152</v>
      </c>
      <c r="F941" s="4">
        <v>12389</v>
      </c>
      <c r="G941" s="59"/>
      <c r="H941" s="22">
        <f aca="true" t="shared" si="5" ref="H941:H946">J941</f>
        <v>489</v>
      </c>
      <c r="I941" s="59"/>
      <c r="J941" s="20">
        <v>489</v>
      </c>
      <c r="K941" s="51" t="s">
        <v>399</v>
      </c>
      <c r="L941" s="113" t="s">
        <v>1280</v>
      </c>
    </row>
    <row r="942" spans="2:12" ht="12.75">
      <c r="B942" s="10" t="s">
        <v>1204</v>
      </c>
      <c r="D942" t="s">
        <v>1155</v>
      </c>
      <c r="F942" s="4">
        <v>4492</v>
      </c>
      <c r="G942" s="59"/>
      <c r="H942" s="22">
        <f t="shared" si="5"/>
        <v>71</v>
      </c>
      <c r="I942" s="59"/>
      <c r="J942" s="20">
        <v>71</v>
      </c>
      <c r="K942" s="51" t="s">
        <v>399</v>
      </c>
      <c r="L942" s="113" t="s">
        <v>1280</v>
      </c>
    </row>
    <row r="943" spans="2:12" ht="12.75">
      <c r="B943" s="10" t="s">
        <v>1162</v>
      </c>
      <c r="C943" t="s">
        <v>1364</v>
      </c>
      <c r="F943" s="4">
        <v>903105</v>
      </c>
      <c r="G943" s="59"/>
      <c r="H943" s="22">
        <f t="shared" si="5"/>
        <v>9193</v>
      </c>
      <c r="I943" s="59"/>
      <c r="J943" s="20">
        <v>9193</v>
      </c>
      <c r="K943" s="51" t="s">
        <v>399</v>
      </c>
      <c r="L943" s="113" t="s">
        <v>1280</v>
      </c>
    </row>
    <row r="944" spans="2:12" ht="12.75">
      <c r="B944" s="10" t="s">
        <v>1163</v>
      </c>
      <c r="D944" t="s">
        <v>1159</v>
      </c>
      <c r="F944" s="4">
        <v>9670</v>
      </c>
      <c r="G944" s="59"/>
      <c r="H944" s="22">
        <f t="shared" si="5"/>
        <v>53</v>
      </c>
      <c r="I944" s="59"/>
      <c r="J944" s="20">
        <v>53</v>
      </c>
      <c r="K944" s="51" t="s">
        <v>399</v>
      </c>
      <c r="L944" s="113" t="s">
        <v>1280</v>
      </c>
    </row>
    <row r="945" spans="2:12" ht="12.75">
      <c r="B945" s="10" t="s">
        <v>1378</v>
      </c>
      <c r="C945" t="s">
        <v>1160</v>
      </c>
      <c r="F945" s="4">
        <v>75</v>
      </c>
      <c r="G945" s="59"/>
      <c r="H945" s="22">
        <f t="shared" si="5"/>
        <v>1</v>
      </c>
      <c r="I945" s="59"/>
      <c r="J945" s="20">
        <v>1</v>
      </c>
      <c r="K945" s="51" t="s">
        <v>399</v>
      </c>
      <c r="L945" s="113" t="s">
        <v>1280</v>
      </c>
    </row>
    <row r="946" spans="2:12" ht="12.75">
      <c r="B946" s="10" t="s">
        <v>1204</v>
      </c>
      <c r="D946" t="s">
        <v>1152</v>
      </c>
      <c r="F946" s="4">
        <v>100</v>
      </c>
      <c r="H946" s="22">
        <f t="shared" si="5"/>
        <v>1</v>
      </c>
      <c r="J946" s="20">
        <v>1</v>
      </c>
      <c r="K946" s="51" t="s">
        <v>399</v>
      </c>
      <c r="L946" s="113" t="s">
        <v>1280</v>
      </c>
    </row>
    <row r="947" spans="2:8" ht="12.75">
      <c r="B947" s="10" t="s">
        <v>938</v>
      </c>
      <c r="C947" t="s">
        <v>1161</v>
      </c>
      <c r="F947" s="4">
        <v>366157</v>
      </c>
      <c r="H947" s="4">
        <v>7678</v>
      </c>
    </row>
    <row r="948" spans="1:8" ht="12.75">
      <c r="A948" s="73"/>
      <c r="B948" s="159" t="s">
        <v>753</v>
      </c>
      <c r="C948" s="67" t="s">
        <v>754</v>
      </c>
      <c r="D948" s="67"/>
      <c r="E948" s="68"/>
      <c r="F948" s="69"/>
      <c r="G948" s="81"/>
      <c r="H948" s="69"/>
    </row>
    <row r="949" spans="2:9" ht="12.75">
      <c r="B949" s="10" t="s">
        <v>939</v>
      </c>
      <c r="C949" t="s">
        <v>1164</v>
      </c>
      <c r="F949" s="4">
        <v>55111</v>
      </c>
      <c r="G949" s="59"/>
      <c r="H949" s="4">
        <v>1691</v>
      </c>
      <c r="I949" s="59"/>
    </row>
    <row r="950" spans="3:9" ht="12.75">
      <c r="C950" s="1" t="s">
        <v>52</v>
      </c>
      <c r="G950" s="59">
        <f>SUM(F929:F949)</f>
        <v>1800106</v>
      </c>
      <c r="I950" s="59"/>
    </row>
    <row r="951" spans="1:12" ht="12.75">
      <c r="A951" s="66">
        <v>174</v>
      </c>
      <c r="B951" s="10">
        <v>1</v>
      </c>
      <c r="C951" t="s">
        <v>1713</v>
      </c>
      <c r="F951" s="4">
        <v>0</v>
      </c>
      <c r="G951" s="59"/>
      <c r="H951" s="22">
        <f>J951*500</f>
        <v>0</v>
      </c>
      <c r="I951" s="59"/>
      <c r="J951" s="20">
        <v>0</v>
      </c>
      <c r="K951" s="21" t="s">
        <v>399</v>
      </c>
      <c r="L951" s="28" t="s">
        <v>1283</v>
      </c>
    </row>
    <row r="952" spans="2:12" ht="12.75">
      <c r="B952" s="10">
        <v>2</v>
      </c>
      <c r="C952" t="s">
        <v>1714</v>
      </c>
      <c r="F952" s="4">
        <v>0</v>
      </c>
      <c r="G952" s="59"/>
      <c r="H952" s="22">
        <f aca="true" t="shared" si="6" ref="H952:H957">J952*500</f>
        <v>0</v>
      </c>
      <c r="I952" s="59"/>
      <c r="J952" s="20">
        <v>0</v>
      </c>
      <c r="K952" s="21" t="s">
        <v>399</v>
      </c>
      <c r="L952" s="28" t="s">
        <v>1283</v>
      </c>
    </row>
    <row r="953" spans="2:12" ht="12.75">
      <c r="B953" s="10">
        <v>3</v>
      </c>
      <c r="C953" t="s">
        <v>1716</v>
      </c>
      <c r="F953" s="4">
        <v>0</v>
      </c>
      <c r="G953" s="59"/>
      <c r="H953" s="22">
        <f t="shared" si="6"/>
        <v>0</v>
      </c>
      <c r="I953" s="59"/>
      <c r="J953" s="20">
        <v>0</v>
      </c>
      <c r="K953" s="21" t="s">
        <v>399</v>
      </c>
      <c r="L953" s="28" t="s">
        <v>1283</v>
      </c>
    </row>
    <row r="954" spans="2:12" ht="12.75">
      <c r="B954" s="10">
        <v>4</v>
      </c>
      <c r="C954" t="s">
        <v>1715</v>
      </c>
      <c r="F954" s="4">
        <v>0</v>
      </c>
      <c r="G954" s="59"/>
      <c r="H954" s="22">
        <f t="shared" si="6"/>
        <v>0</v>
      </c>
      <c r="I954" s="59"/>
      <c r="J954" s="20">
        <v>0</v>
      </c>
      <c r="K954" s="21" t="s">
        <v>399</v>
      </c>
      <c r="L954" s="28" t="s">
        <v>1283</v>
      </c>
    </row>
    <row r="955" spans="2:12" ht="12.75">
      <c r="B955" s="10">
        <v>5</v>
      </c>
      <c r="C955" t="s">
        <v>53</v>
      </c>
      <c r="F955" s="4">
        <v>0</v>
      </c>
      <c r="G955" s="59"/>
      <c r="H955" s="22">
        <f t="shared" si="6"/>
        <v>0</v>
      </c>
      <c r="I955" s="59"/>
      <c r="J955" s="20">
        <v>0</v>
      </c>
      <c r="K955" s="21" t="s">
        <v>399</v>
      </c>
      <c r="L955" s="28" t="s">
        <v>1283</v>
      </c>
    </row>
    <row r="956" spans="2:12" ht="12.75">
      <c r="B956" s="10">
        <v>6</v>
      </c>
      <c r="C956" t="s">
        <v>969</v>
      </c>
      <c r="F956" s="4">
        <v>0</v>
      </c>
      <c r="G956" s="59"/>
      <c r="H956" s="22">
        <f t="shared" si="6"/>
        <v>0</v>
      </c>
      <c r="I956" s="59"/>
      <c r="J956" s="20">
        <v>0</v>
      </c>
      <c r="K956" s="21" t="s">
        <v>399</v>
      </c>
      <c r="L956" s="28" t="s">
        <v>1283</v>
      </c>
    </row>
    <row r="957" spans="2:12" ht="12.75">
      <c r="B957" s="57" t="s">
        <v>967</v>
      </c>
      <c r="C957" t="s">
        <v>968</v>
      </c>
      <c r="F957" s="4">
        <v>8370</v>
      </c>
      <c r="G957" s="59"/>
      <c r="H957" s="22">
        <f t="shared" si="6"/>
        <v>500</v>
      </c>
      <c r="I957" s="59"/>
      <c r="J957" s="20">
        <v>1</v>
      </c>
      <c r="K957" s="21" t="s">
        <v>399</v>
      </c>
      <c r="L957" s="28" t="s">
        <v>1283</v>
      </c>
    </row>
    <row r="958" spans="2:12" ht="12.75">
      <c r="B958" s="10" t="s">
        <v>1692</v>
      </c>
      <c r="C958" s="56" t="s">
        <v>966</v>
      </c>
      <c r="F958" s="4">
        <v>30460</v>
      </c>
      <c r="G958" s="59"/>
      <c r="H958" s="22">
        <f>J958*200</f>
        <v>4800</v>
      </c>
      <c r="I958" s="59"/>
      <c r="J958" s="20">
        <v>24</v>
      </c>
      <c r="K958" s="21" t="s">
        <v>399</v>
      </c>
      <c r="L958" s="28" t="s">
        <v>1284</v>
      </c>
    </row>
    <row r="959" spans="2:12" ht="12.75">
      <c r="B959" s="10" t="s">
        <v>1693</v>
      </c>
      <c r="D959" t="s">
        <v>1717</v>
      </c>
      <c r="F959" s="4">
        <v>41500</v>
      </c>
      <c r="G959" s="59"/>
      <c r="H959" s="22">
        <f>J959*200</f>
        <v>3200</v>
      </c>
      <c r="I959" s="59"/>
      <c r="J959" s="20">
        <v>16</v>
      </c>
      <c r="K959" s="21" t="s">
        <v>399</v>
      </c>
      <c r="L959" s="28" t="s">
        <v>1284</v>
      </c>
    </row>
    <row r="960" spans="2:12" ht="12.75">
      <c r="B960" s="10" t="s">
        <v>1594</v>
      </c>
      <c r="D960" s="13" t="s">
        <v>1718</v>
      </c>
      <c r="F960" s="4">
        <v>0</v>
      </c>
      <c r="G960" s="59"/>
      <c r="H960" s="22">
        <f>J960*150</f>
        <v>0</v>
      </c>
      <c r="I960" s="59"/>
      <c r="J960" s="111">
        <v>0</v>
      </c>
      <c r="K960" s="51" t="s">
        <v>399</v>
      </c>
      <c r="L960" s="28" t="s">
        <v>1538</v>
      </c>
    </row>
    <row r="961" spans="2:12" ht="12.75">
      <c r="B961" s="10" t="s">
        <v>1720</v>
      </c>
      <c r="D961" t="s">
        <v>1719</v>
      </c>
      <c r="F961" s="4">
        <v>0</v>
      </c>
      <c r="G961" s="59"/>
      <c r="H961" s="22">
        <f>J961*150</f>
        <v>0</v>
      </c>
      <c r="I961" s="59"/>
      <c r="J961" s="111">
        <v>0</v>
      </c>
      <c r="K961" s="51" t="s">
        <v>399</v>
      </c>
      <c r="L961" s="28" t="s">
        <v>1538</v>
      </c>
    </row>
    <row r="962" spans="3:11" ht="12.75">
      <c r="C962" s="1" t="s">
        <v>54</v>
      </c>
      <c r="G962" s="59">
        <f>SUM(F951:F961)</f>
        <v>80330</v>
      </c>
      <c r="I962" s="63">
        <f>SUM(J951:J961)</f>
        <v>41</v>
      </c>
      <c r="J962" s="104"/>
      <c r="K962" s="13"/>
    </row>
    <row r="963" spans="1:11" ht="12.75">
      <c r="A963" s="73">
        <v>175</v>
      </c>
      <c r="B963" s="78">
        <v>1</v>
      </c>
      <c r="C963" s="68" t="s">
        <v>688</v>
      </c>
      <c r="D963" s="68"/>
      <c r="E963" s="68"/>
      <c r="F963" s="69"/>
      <c r="G963" s="70"/>
      <c r="H963" s="69"/>
      <c r="I963" s="63"/>
      <c r="J963" s="104"/>
      <c r="K963" s="13"/>
    </row>
    <row r="964" spans="1:13" ht="12.75">
      <c r="A964" s="66">
        <v>175</v>
      </c>
      <c r="B964" s="10" t="s">
        <v>1199</v>
      </c>
      <c r="C964" t="s">
        <v>1721</v>
      </c>
      <c r="F964" s="4">
        <v>2133000</v>
      </c>
      <c r="G964" s="59"/>
      <c r="H964" s="22"/>
      <c r="I964" s="21"/>
      <c r="J964" s="111">
        <v>16</v>
      </c>
      <c r="K964" s="51" t="s">
        <v>399</v>
      </c>
      <c r="L964" s="36"/>
      <c r="M964" s="32"/>
    </row>
    <row r="965" spans="2:13" ht="12.75">
      <c r="B965" s="10" t="s">
        <v>1203</v>
      </c>
      <c r="C965" t="s">
        <v>1722</v>
      </c>
      <c r="F965" s="4">
        <v>0</v>
      </c>
      <c r="G965" s="59"/>
      <c r="H965" s="22"/>
      <c r="I965" s="21"/>
      <c r="J965" s="111">
        <v>0</v>
      </c>
      <c r="K965" s="51" t="s">
        <v>399</v>
      </c>
      <c r="L965" s="36"/>
      <c r="M965" s="32"/>
    </row>
    <row r="966" spans="2:13" ht="12.75">
      <c r="B966" s="10" t="s">
        <v>1393</v>
      </c>
      <c r="C966" t="s">
        <v>1723</v>
      </c>
      <c r="F966" s="4">
        <v>10000</v>
      </c>
      <c r="G966" s="59"/>
      <c r="H966" s="22"/>
      <c r="I966" s="21"/>
      <c r="J966" s="111">
        <v>2</v>
      </c>
      <c r="K966" s="51" t="s">
        <v>399</v>
      </c>
      <c r="L966" s="36"/>
      <c r="M966" s="32"/>
    </row>
    <row r="967" spans="2:13" ht="12.75">
      <c r="B967" s="10" t="s">
        <v>1394</v>
      </c>
      <c r="C967" t="s">
        <v>1724</v>
      </c>
      <c r="F967" s="4">
        <v>0</v>
      </c>
      <c r="G967" s="59"/>
      <c r="H967" s="22"/>
      <c r="I967" s="59"/>
      <c r="J967" s="111">
        <v>0</v>
      </c>
      <c r="K967" s="51" t="s">
        <v>399</v>
      </c>
      <c r="L967" s="36"/>
      <c r="M967" s="32"/>
    </row>
    <row r="968" spans="2:13" ht="12.75">
      <c r="B968" s="10" t="s">
        <v>1395</v>
      </c>
      <c r="C968" t="s">
        <v>1725</v>
      </c>
      <c r="F968" s="4">
        <v>0</v>
      </c>
      <c r="G968" s="59"/>
      <c r="H968" s="22"/>
      <c r="I968" s="59"/>
      <c r="J968" s="111">
        <v>0</v>
      </c>
      <c r="K968" s="51" t="s">
        <v>399</v>
      </c>
      <c r="L968" s="36"/>
      <c r="M968" s="32"/>
    </row>
    <row r="969" spans="2:13" ht="12.75">
      <c r="B969" s="10" t="s">
        <v>924</v>
      </c>
      <c r="C969" t="s">
        <v>1726</v>
      </c>
      <c r="F969" s="4">
        <v>0</v>
      </c>
      <c r="G969" s="59"/>
      <c r="H969" s="22"/>
      <c r="I969" s="59"/>
      <c r="J969" s="111">
        <v>0</v>
      </c>
      <c r="K969" s="51" t="s">
        <v>399</v>
      </c>
      <c r="L969" s="36"/>
      <c r="M969" s="32"/>
    </row>
    <row r="970" spans="2:13" ht="12.75">
      <c r="B970" s="10" t="s">
        <v>926</v>
      </c>
      <c r="D970" t="s">
        <v>56</v>
      </c>
      <c r="F970" s="4">
        <v>3300</v>
      </c>
      <c r="G970" s="59"/>
      <c r="H970" s="22"/>
      <c r="I970" s="59"/>
      <c r="J970" s="111">
        <v>3</v>
      </c>
      <c r="K970" s="51" t="s">
        <v>399</v>
      </c>
      <c r="L970" s="36"/>
      <c r="M970" s="32"/>
    </row>
    <row r="971" spans="2:13" ht="12.75">
      <c r="B971" s="10" t="s">
        <v>1661</v>
      </c>
      <c r="E971" t="s">
        <v>57</v>
      </c>
      <c r="F971" s="4">
        <v>1017000</v>
      </c>
      <c r="G971" s="59"/>
      <c r="H971" s="22"/>
      <c r="I971" s="59"/>
      <c r="J971" s="111">
        <v>15</v>
      </c>
      <c r="K971" s="51" t="s">
        <v>399</v>
      </c>
      <c r="L971" s="36"/>
      <c r="M971" s="32"/>
    </row>
    <row r="972" spans="4:13" ht="12.75">
      <c r="D972" t="s">
        <v>58</v>
      </c>
      <c r="G972" s="59"/>
      <c r="H972" s="26"/>
      <c r="I972" s="59"/>
      <c r="J972" s="111"/>
      <c r="K972" s="51"/>
      <c r="L972" s="36"/>
      <c r="M972" s="32"/>
    </row>
    <row r="973" spans="2:13" ht="12.75">
      <c r="B973" s="10" t="s">
        <v>1662</v>
      </c>
      <c r="E973" t="s">
        <v>59</v>
      </c>
      <c r="F973" s="4">
        <v>0</v>
      </c>
      <c r="G973" s="59"/>
      <c r="H973" s="22"/>
      <c r="I973" s="59"/>
      <c r="J973" s="111">
        <v>0</v>
      </c>
      <c r="K973" s="51" t="s">
        <v>399</v>
      </c>
      <c r="L973" s="36"/>
      <c r="M973" s="32"/>
    </row>
    <row r="974" spans="2:13" ht="12.75">
      <c r="B974" s="10" t="s">
        <v>1663</v>
      </c>
      <c r="E974" t="s">
        <v>1727</v>
      </c>
      <c r="F974" s="4">
        <v>25125</v>
      </c>
      <c r="G974" s="59"/>
      <c r="H974" s="22"/>
      <c r="I974" s="59"/>
      <c r="J974" s="111">
        <v>1</v>
      </c>
      <c r="K974" s="51" t="s">
        <v>399</v>
      </c>
      <c r="L974" s="36"/>
      <c r="M974" s="32"/>
    </row>
    <row r="975" spans="2:13" ht="12.75">
      <c r="B975" s="10" t="s">
        <v>1729</v>
      </c>
      <c r="E975" t="s">
        <v>1728</v>
      </c>
      <c r="F975" s="4">
        <v>0</v>
      </c>
      <c r="G975" s="59"/>
      <c r="H975" s="22"/>
      <c r="I975" s="59"/>
      <c r="J975" s="111">
        <v>0</v>
      </c>
      <c r="K975" s="51" t="s">
        <v>399</v>
      </c>
      <c r="L975" s="36"/>
      <c r="M975" s="32"/>
    </row>
    <row r="976" spans="3:13" ht="13.5">
      <c r="C976" s="1" t="s">
        <v>60</v>
      </c>
      <c r="G976" s="59">
        <f>SUM(F964:F975)</f>
        <v>3188425</v>
      </c>
      <c r="I976" s="63">
        <f>SUM(J964:J975)</f>
        <v>37</v>
      </c>
      <c r="K976" s="80"/>
      <c r="L976" s="79"/>
      <c r="M976" s="80"/>
    </row>
    <row r="977" spans="2:13" ht="12.75">
      <c r="B977" s="10" t="s">
        <v>1264</v>
      </c>
      <c r="C977" t="s">
        <v>61</v>
      </c>
      <c r="F977" s="4">
        <v>54215</v>
      </c>
      <c r="G977" s="59"/>
      <c r="I977" s="21"/>
      <c r="J977" s="20">
        <v>140</v>
      </c>
      <c r="K977" s="21" t="s">
        <v>399</v>
      </c>
      <c r="L977" s="36"/>
      <c r="M977" s="32"/>
    </row>
    <row r="978" spans="2:13" ht="12.75">
      <c r="B978" s="10" t="s">
        <v>1265</v>
      </c>
      <c r="D978" t="s">
        <v>57</v>
      </c>
      <c r="F978" s="4">
        <v>59900</v>
      </c>
      <c r="G978" s="59"/>
      <c r="I978" s="21"/>
      <c r="J978" s="20">
        <v>5</v>
      </c>
      <c r="K978" s="21" t="s">
        <v>399</v>
      </c>
      <c r="L978" s="36"/>
      <c r="M978" s="32"/>
    </row>
    <row r="979" spans="3:13" ht="12.75">
      <c r="C979" s="1" t="s">
        <v>62</v>
      </c>
      <c r="G979" s="59">
        <f>SUM(F977:F978)</f>
        <v>114115</v>
      </c>
      <c r="I979" s="63">
        <f>SUM(J977:J978)</f>
        <v>145</v>
      </c>
      <c r="K979" s="80"/>
      <c r="M979" s="80"/>
    </row>
    <row r="980" spans="1:9" ht="12.75">
      <c r="A980" s="73"/>
      <c r="B980" s="78"/>
      <c r="C980" s="100" t="s">
        <v>63</v>
      </c>
      <c r="D980" s="68"/>
      <c r="E980" s="68"/>
      <c r="F980" s="69"/>
      <c r="G980" s="70">
        <f>SUM(F688:F979)</f>
        <v>140759041</v>
      </c>
      <c r="H980" s="69"/>
      <c r="I980" s="61"/>
    </row>
    <row r="981" spans="1:9" ht="12.75">
      <c r="A981" s="73"/>
      <c r="B981" s="100" t="s">
        <v>64</v>
      </c>
      <c r="C981" s="68"/>
      <c r="D981" s="68"/>
      <c r="E981" s="68"/>
      <c r="F981" s="69"/>
      <c r="G981" s="70"/>
      <c r="H981" s="69"/>
      <c r="I981" s="59"/>
    </row>
    <row r="982" spans="1:9" ht="12.75">
      <c r="A982" s="66">
        <v>176</v>
      </c>
      <c r="C982" t="s">
        <v>1730</v>
      </c>
      <c r="G982" s="59"/>
      <c r="I982" s="59"/>
    </row>
    <row r="983" spans="2:9" ht="12.75">
      <c r="B983" s="10" t="s">
        <v>1388</v>
      </c>
      <c r="E983" t="s">
        <v>65</v>
      </c>
      <c r="F983" s="4">
        <v>232493</v>
      </c>
      <c r="G983" s="59"/>
      <c r="H983" s="4">
        <v>232488</v>
      </c>
      <c r="I983" s="59"/>
    </row>
    <row r="984" spans="2:9" ht="12.75">
      <c r="B984" s="10" t="s">
        <v>1389</v>
      </c>
      <c r="E984" t="s">
        <v>1731</v>
      </c>
      <c r="F984" s="4">
        <v>343532</v>
      </c>
      <c r="G984" s="59"/>
      <c r="H984" s="4">
        <v>73019</v>
      </c>
      <c r="I984" s="59"/>
    </row>
    <row r="985" spans="2:9" ht="12.75">
      <c r="B985" s="10" t="s">
        <v>1203</v>
      </c>
      <c r="D985" t="s">
        <v>66</v>
      </c>
      <c r="F985" s="4">
        <v>410788</v>
      </c>
      <c r="G985" s="59"/>
      <c r="H985" s="4">
        <v>182133</v>
      </c>
      <c r="I985" s="59"/>
    </row>
    <row r="986" spans="2:9" ht="12.75">
      <c r="B986" s="10" t="s">
        <v>142</v>
      </c>
      <c r="C986" t="s">
        <v>1732</v>
      </c>
      <c r="F986" s="4">
        <v>1083352</v>
      </c>
      <c r="G986" s="59"/>
      <c r="H986" s="4">
        <v>1108868</v>
      </c>
      <c r="I986" s="59"/>
    </row>
    <row r="987" spans="2:9" ht="12.75">
      <c r="B987" s="10" t="s">
        <v>143</v>
      </c>
      <c r="C987" t="s">
        <v>1733</v>
      </c>
      <c r="F987" s="4">
        <v>1001623</v>
      </c>
      <c r="G987" s="59"/>
      <c r="H987" s="4">
        <v>495253</v>
      </c>
      <c r="I987" s="59"/>
    </row>
    <row r="988" spans="3:9" ht="12.75">
      <c r="C988" s="1" t="s">
        <v>67</v>
      </c>
      <c r="G988" s="59">
        <f>SUM(F986:F987)</f>
        <v>2084975</v>
      </c>
      <c r="I988" s="59">
        <f>SUM(H986:H987)</f>
        <v>1604121</v>
      </c>
    </row>
    <row r="989" spans="1:9" ht="12.75">
      <c r="A989" s="66">
        <v>177</v>
      </c>
      <c r="B989" s="10">
        <v>1</v>
      </c>
      <c r="C989" t="s">
        <v>1734</v>
      </c>
      <c r="F989" s="4">
        <v>904227</v>
      </c>
      <c r="G989" s="59"/>
      <c r="H989" s="4">
        <v>449546</v>
      </c>
      <c r="I989" s="59"/>
    </row>
    <row r="990" spans="2:9" ht="12.75">
      <c r="B990" s="10" t="s">
        <v>142</v>
      </c>
      <c r="C990" t="s">
        <v>1735</v>
      </c>
      <c r="F990" s="4">
        <v>87920</v>
      </c>
      <c r="G990" s="59"/>
      <c r="H990" s="4">
        <v>43413</v>
      </c>
      <c r="I990" s="59"/>
    </row>
    <row r="991" spans="2:9" ht="12.75">
      <c r="B991" s="10" t="s">
        <v>143</v>
      </c>
      <c r="C991" t="s">
        <v>1736</v>
      </c>
      <c r="F991" s="4">
        <v>34861</v>
      </c>
      <c r="G991" s="59"/>
      <c r="H991" s="4">
        <v>12593</v>
      </c>
      <c r="I991" s="59"/>
    </row>
    <row r="992" spans="2:9" ht="12.75">
      <c r="B992" s="10" t="s">
        <v>916</v>
      </c>
      <c r="C992" t="s">
        <v>1737</v>
      </c>
      <c r="F992" s="4">
        <v>41510</v>
      </c>
      <c r="G992" s="59"/>
      <c r="H992" s="4">
        <v>8905</v>
      </c>
      <c r="I992" s="59"/>
    </row>
    <row r="993" spans="2:9" ht="12.75">
      <c r="B993" s="10" t="s">
        <v>1264</v>
      </c>
      <c r="C993" t="s">
        <v>1738</v>
      </c>
      <c r="F993" s="4">
        <v>547060</v>
      </c>
      <c r="G993" s="59"/>
      <c r="H993" s="4">
        <v>40330</v>
      </c>
      <c r="I993" s="59"/>
    </row>
    <row r="994" spans="2:9" ht="12.75">
      <c r="B994" s="10" t="s">
        <v>1265</v>
      </c>
      <c r="C994" t="s">
        <v>1739</v>
      </c>
      <c r="F994" s="4">
        <v>83415</v>
      </c>
      <c r="G994" s="59"/>
      <c r="H994" s="4">
        <v>9740</v>
      </c>
      <c r="I994" s="59"/>
    </row>
    <row r="995" spans="2:9" ht="12.75">
      <c r="B995" s="10" t="s">
        <v>938</v>
      </c>
      <c r="D995" t="s">
        <v>1740</v>
      </c>
      <c r="F995" s="4">
        <v>7749961</v>
      </c>
      <c r="G995" s="59"/>
      <c r="H995" s="4">
        <v>2542042</v>
      </c>
      <c r="I995" s="59"/>
    </row>
    <row r="996" spans="2:9" ht="12.75">
      <c r="B996" s="10" t="s">
        <v>939</v>
      </c>
      <c r="C996" t="s">
        <v>1741</v>
      </c>
      <c r="F996" s="4">
        <v>115041</v>
      </c>
      <c r="G996" s="59"/>
      <c r="H996" s="4">
        <v>10470</v>
      </c>
      <c r="I996" s="59"/>
    </row>
    <row r="997" spans="2:9" ht="12.75">
      <c r="B997" s="10" t="s">
        <v>23</v>
      </c>
      <c r="C997" t="s">
        <v>1742</v>
      </c>
      <c r="F997" s="4">
        <v>23175</v>
      </c>
      <c r="G997" s="59"/>
      <c r="H997" s="4">
        <v>1019</v>
      </c>
      <c r="I997" s="59"/>
    </row>
    <row r="998" spans="2:9" ht="12.75">
      <c r="B998" s="10" t="s">
        <v>417</v>
      </c>
      <c r="C998" t="s">
        <v>68</v>
      </c>
      <c r="F998" s="4">
        <v>159</v>
      </c>
      <c r="G998" s="59"/>
      <c r="H998" s="4">
        <v>10</v>
      </c>
      <c r="I998" s="59"/>
    </row>
    <row r="999" spans="2:9" ht="12.75">
      <c r="B999" s="10">
        <v>5</v>
      </c>
      <c r="C999" t="s">
        <v>383</v>
      </c>
      <c r="F999" s="4">
        <v>241826</v>
      </c>
      <c r="G999" s="59"/>
      <c r="H999" s="4">
        <v>22940</v>
      </c>
      <c r="I999" s="59"/>
    </row>
    <row r="1000" spans="2:9" ht="12.75">
      <c r="B1000" s="10" t="s">
        <v>1744</v>
      </c>
      <c r="C1000" t="s">
        <v>1743</v>
      </c>
      <c r="F1000" s="4">
        <v>928546</v>
      </c>
      <c r="G1000" s="59"/>
      <c r="H1000" s="4">
        <v>32738</v>
      </c>
      <c r="I1000" s="59"/>
    </row>
    <row r="1001" spans="2:9" ht="12.75">
      <c r="B1001" s="10" t="s">
        <v>1745</v>
      </c>
      <c r="D1001" t="s">
        <v>1746</v>
      </c>
      <c r="F1001" s="4">
        <v>253455</v>
      </c>
      <c r="G1001" s="59"/>
      <c r="H1001" s="4">
        <v>4227</v>
      </c>
      <c r="I1001" s="59"/>
    </row>
    <row r="1002" spans="2:9" ht="12.75">
      <c r="B1002" s="10" t="s">
        <v>1384</v>
      </c>
      <c r="D1002" t="s">
        <v>1747</v>
      </c>
      <c r="F1002" s="4">
        <v>445204</v>
      </c>
      <c r="G1002" s="59"/>
      <c r="H1002" s="4">
        <v>34042</v>
      </c>
      <c r="I1002" s="59"/>
    </row>
    <row r="1003" spans="2:9" ht="12.75">
      <c r="B1003" s="10" t="s">
        <v>1385</v>
      </c>
      <c r="D1003" t="s">
        <v>1748</v>
      </c>
      <c r="F1003" s="4">
        <v>1230390</v>
      </c>
      <c r="G1003" s="59"/>
      <c r="H1003" s="4">
        <v>34852</v>
      </c>
      <c r="I1003" s="59"/>
    </row>
    <row r="1004" spans="2:9" ht="12.75">
      <c r="B1004" s="10" t="s">
        <v>1690</v>
      </c>
      <c r="C1004" t="s">
        <v>1749</v>
      </c>
      <c r="F1004" s="4">
        <v>201425</v>
      </c>
      <c r="G1004" s="59"/>
      <c r="H1004" s="4">
        <v>8733</v>
      </c>
      <c r="I1004" s="59"/>
    </row>
    <row r="1005" spans="2:9" ht="12.75">
      <c r="B1005" s="10" t="s">
        <v>1691</v>
      </c>
      <c r="C1005" t="s">
        <v>1750</v>
      </c>
      <c r="F1005" s="4">
        <v>93341</v>
      </c>
      <c r="G1005" s="59"/>
      <c r="H1005" s="4">
        <v>6978</v>
      </c>
      <c r="I1005" s="59"/>
    </row>
    <row r="1006" spans="2:9" ht="12.75">
      <c r="B1006" s="10" t="s">
        <v>1752</v>
      </c>
      <c r="C1006" t="s">
        <v>1751</v>
      </c>
      <c r="F1006" s="4">
        <v>201243</v>
      </c>
      <c r="G1006" s="59"/>
      <c r="H1006" s="4">
        <v>4364</v>
      </c>
      <c r="I1006" s="59"/>
    </row>
    <row r="1007" spans="2:9" ht="12.75">
      <c r="B1007" s="10" t="s">
        <v>1753</v>
      </c>
      <c r="C1007" t="s">
        <v>625</v>
      </c>
      <c r="F1007" s="4">
        <v>63145</v>
      </c>
      <c r="G1007" s="59"/>
      <c r="H1007" s="4">
        <v>5129</v>
      </c>
      <c r="I1007" s="59"/>
    </row>
    <row r="1008" spans="2:9" ht="12.75">
      <c r="B1008" s="10">
        <v>8</v>
      </c>
      <c r="C1008" t="s">
        <v>1754</v>
      </c>
      <c r="F1008" s="4">
        <v>218534</v>
      </c>
      <c r="G1008" s="59"/>
      <c r="H1008" s="4">
        <v>3915</v>
      </c>
      <c r="I1008" s="59"/>
    </row>
    <row r="1009" spans="3:9" ht="12.75">
      <c r="C1009" s="1" t="s">
        <v>385</v>
      </c>
      <c r="G1009" s="59">
        <f>SUM(F989:F1008)</f>
        <v>13464438</v>
      </c>
      <c r="I1009" s="59">
        <f>SUM(H989:H1008)</f>
        <v>3275986</v>
      </c>
    </row>
    <row r="1010" spans="1:9" ht="12.75">
      <c r="A1010" s="66">
        <v>178</v>
      </c>
      <c r="B1010" s="10">
        <v>1</v>
      </c>
      <c r="C1010" t="s">
        <v>1755</v>
      </c>
      <c r="F1010" s="4">
        <v>255170</v>
      </c>
      <c r="G1010" s="59"/>
      <c r="H1010" s="4">
        <v>7562</v>
      </c>
      <c r="I1010" s="59"/>
    </row>
    <row r="1011" spans="2:9" ht="12.75">
      <c r="B1011" s="10" t="s">
        <v>48</v>
      </c>
      <c r="D1011" t="s">
        <v>1</v>
      </c>
      <c r="F1011" s="4">
        <v>1272</v>
      </c>
      <c r="G1011" s="59"/>
      <c r="H1011" s="4">
        <v>180</v>
      </c>
      <c r="I1011" s="59"/>
    </row>
    <row r="1012" spans="2:9" ht="12.75">
      <c r="B1012" s="10" t="s">
        <v>142</v>
      </c>
      <c r="C1012" t="s">
        <v>0</v>
      </c>
      <c r="F1012" s="4">
        <v>96795</v>
      </c>
      <c r="G1012" s="59"/>
      <c r="H1012" s="4">
        <v>3802</v>
      </c>
      <c r="I1012" s="59"/>
    </row>
    <row r="1013" spans="2:9" ht="12.75">
      <c r="B1013" s="10" t="s">
        <v>48</v>
      </c>
      <c r="D1013" t="s">
        <v>1</v>
      </c>
      <c r="F1013" s="4">
        <v>8831</v>
      </c>
      <c r="G1013" s="59"/>
      <c r="H1013" s="4">
        <v>209</v>
      </c>
      <c r="I1013" s="59"/>
    </row>
    <row r="1014" spans="2:9" ht="12.75">
      <c r="B1014" s="10" t="s">
        <v>143</v>
      </c>
      <c r="C1014" t="s">
        <v>2</v>
      </c>
      <c r="F1014" s="4">
        <v>44077</v>
      </c>
      <c r="G1014" s="59"/>
      <c r="H1014" s="4">
        <v>2074</v>
      </c>
      <c r="I1014" s="59"/>
    </row>
    <row r="1015" spans="2:9" ht="12.75">
      <c r="B1015" s="10" t="s">
        <v>48</v>
      </c>
      <c r="D1015" t="s">
        <v>1</v>
      </c>
      <c r="F1015" s="4">
        <v>3702</v>
      </c>
      <c r="G1015" s="59"/>
      <c r="H1015" s="4">
        <v>50</v>
      </c>
      <c r="I1015" s="59"/>
    </row>
    <row r="1016" spans="2:9" ht="12.75">
      <c r="B1016" s="10">
        <v>3</v>
      </c>
      <c r="C1016" t="s">
        <v>3</v>
      </c>
      <c r="F1016" s="4">
        <v>890132</v>
      </c>
      <c r="G1016" s="59"/>
      <c r="H1016" s="4">
        <v>60095</v>
      </c>
      <c r="I1016" s="59"/>
    </row>
    <row r="1017" spans="2:9" ht="12.75">
      <c r="B1017" s="10" t="s">
        <v>48</v>
      </c>
      <c r="D1017" t="s">
        <v>1</v>
      </c>
      <c r="F1017" s="4">
        <v>529248</v>
      </c>
      <c r="G1017" s="59"/>
      <c r="H1017" s="4">
        <v>25361</v>
      </c>
      <c r="I1017" s="59"/>
    </row>
    <row r="1018" spans="2:9" ht="12.75">
      <c r="B1018" s="10" t="s">
        <v>938</v>
      </c>
      <c r="C1018" t="s">
        <v>4</v>
      </c>
      <c r="F1018" s="4">
        <v>122477</v>
      </c>
      <c r="G1018" s="59"/>
      <c r="H1018" s="4">
        <v>8894</v>
      </c>
      <c r="I1018" s="59"/>
    </row>
    <row r="1019" spans="2:9" ht="12.75">
      <c r="B1019" s="10" t="s">
        <v>48</v>
      </c>
      <c r="D1019" t="s">
        <v>1</v>
      </c>
      <c r="F1019" s="4">
        <v>33056</v>
      </c>
      <c r="G1019" s="59"/>
      <c r="H1019" s="4">
        <v>1627</v>
      </c>
      <c r="I1019" s="59"/>
    </row>
    <row r="1020" spans="2:9" ht="12.75">
      <c r="B1020" s="10" t="s">
        <v>939</v>
      </c>
      <c r="C1020" t="s">
        <v>5</v>
      </c>
      <c r="F1020" s="4">
        <v>13915</v>
      </c>
      <c r="G1020" s="59"/>
      <c r="H1020" s="4">
        <v>870</v>
      </c>
      <c r="I1020" s="59"/>
    </row>
    <row r="1021" spans="2:9" ht="12.75">
      <c r="B1021" s="10" t="s">
        <v>48</v>
      </c>
      <c r="D1021" t="s">
        <v>1</v>
      </c>
      <c r="F1021" s="4">
        <v>7779</v>
      </c>
      <c r="G1021" s="59"/>
      <c r="H1021" s="4">
        <v>292</v>
      </c>
      <c r="I1021" s="59"/>
    </row>
    <row r="1022" spans="3:9" ht="12.75">
      <c r="C1022" s="1" t="s">
        <v>627</v>
      </c>
      <c r="G1022" s="59">
        <f>SUM(F1010:F1021)</f>
        <v>2006454</v>
      </c>
      <c r="I1022" s="59">
        <f>SUM(H1010:H1021)</f>
        <v>111016</v>
      </c>
    </row>
    <row r="1023" spans="1:9" ht="12.75">
      <c r="A1023" s="73"/>
      <c r="B1023" s="78"/>
      <c r="C1023" s="100" t="s">
        <v>628</v>
      </c>
      <c r="D1023" s="68"/>
      <c r="E1023" s="68"/>
      <c r="F1023" s="69"/>
      <c r="G1023" s="70">
        <f>SUM(F982:F1022)</f>
        <v>18542680</v>
      </c>
      <c r="H1023" s="69"/>
      <c r="I1023" s="70"/>
    </row>
    <row r="1024" spans="1:9" ht="12.75">
      <c r="A1024" s="73"/>
      <c r="B1024" s="100" t="s">
        <v>629</v>
      </c>
      <c r="C1024" s="68"/>
      <c r="D1024" s="68"/>
      <c r="E1024" s="68"/>
      <c r="F1024" s="69"/>
      <c r="G1024" s="70"/>
      <c r="H1024" s="69"/>
      <c r="I1024" s="70"/>
    </row>
    <row r="1025" spans="1:9" ht="12.75">
      <c r="A1025" s="66">
        <v>179</v>
      </c>
      <c r="C1025" t="s">
        <v>630</v>
      </c>
      <c r="G1025" s="59"/>
      <c r="I1025" s="59"/>
    </row>
    <row r="1026" spans="2:9" ht="12.75">
      <c r="B1026" s="10" t="s">
        <v>1199</v>
      </c>
      <c r="D1026" t="s">
        <v>631</v>
      </c>
      <c r="F1026" s="4">
        <v>47259037</v>
      </c>
      <c r="G1026" s="59"/>
      <c r="H1026" s="4">
        <v>6154425</v>
      </c>
      <c r="I1026" s="59"/>
    </row>
    <row r="1027" spans="2:9" ht="12.75">
      <c r="B1027" s="10" t="s">
        <v>1203</v>
      </c>
      <c r="E1027" t="s">
        <v>632</v>
      </c>
      <c r="F1027" s="4">
        <v>38558</v>
      </c>
      <c r="G1027" s="59"/>
      <c r="H1027" s="4">
        <v>6514</v>
      </c>
      <c r="I1027" s="59"/>
    </row>
    <row r="1028" spans="2:9" ht="12.75">
      <c r="B1028" s="10" t="s">
        <v>1393</v>
      </c>
      <c r="E1028" t="s">
        <v>633</v>
      </c>
      <c r="F1028" s="4">
        <v>2107697</v>
      </c>
      <c r="G1028" s="59"/>
      <c r="H1028" s="4">
        <v>383217</v>
      </c>
      <c r="I1028" s="59"/>
    </row>
    <row r="1029" spans="2:9" ht="12.75">
      <c r="B1029" s="10" t="s">
        <v>1394</v>
      </c>
      <c r="E1029" t="s">
        <v>634</v>
      </c>
      <c r="F1029" s="4">
        <v>9973286</v>
      </c>
      <c r="G1029" s="59"/>
      <c r="H1029" s="4">
        <v>1028300</v>
      </c>
      <c r="I1029" s="59"/>
    </row>
    <row r="1030" spans="2:9" ht="12.75">
      <c r="B1030" s="10" t="s">
        <v>1395</v>
      </c>
      <c r="E1030" t="s">
        <v>635</v>
      </c>
      <c r="F1030" s="4">
        <v>47717021</v>
      </c>
      <c r="G1030" s="59"/>
      <c r="H1030" s="4">
        <v>6482148</v>
      </c>
      <c r="I1030" s="59"/>
    </row>
    <row r="1031" spans="3:9" ht="12.75">
      <c r="C1031" s="1" t="s">
        <v>636</v>
      </c>
      <c r="G1031" s="59">
        <f>SUM(F1026:F1030)</f>
        <v>107095599</v>
      </c>
      <c r="I1031" s="59">
        <f>SUM(H1026:H1030)</f>
        <v>14054604</v>
      </c>
    </row>
    <row r="1032" spans="2:9" ht="12.75">
      <c r="B1032" s="10">
        <v>2</v>
      </c>
      <c r="C1032" t="s">
        <v>6</v>
      </c>
      <c r="F1032" s="4">
        <v>4081610</v>
      </c>
      <c r="G1032" s="59"/>
      <c r="H1032" s="4">
        <v>1898422</v>
      </c>
      <c r="I1032" s="59"/>
    </row>
    <row r="1033" spans="2:9" ht="12.75">
      <c r="B1033" s="10" t="s">
        <v>1264</v>
      </c>
      <c r="C1033" t="s">
        <v>7</v>
      </c>
      <c r="F1033" s="4">
        <v>174213</v>
      </c>
      <c r="G1033" s="59"/>
      <c r="H1033" s="4">
        <v>69806</v>
      </c>
      <c r="I1033" s="59"/>
    </row>
    <row r="1034" spans="2:9" ht="12.75">
      <c r="B1034" s="10" t="s">
        <v>1265</v>
      </c>
      <c r="C1034" t="s">
        <v>8</v>
      </c>
      <c r="F1034" s="4">
        <v>108157</v>
      </c>
      <c r="G1034" s="59"/>
      <c r="H1034" s="4">
        <v>68269</v>
      </c>
      <c r="I1034" s="59"/>
    </row>
    <row r="1035" spans="2:9" ht="12.75">
      <c r="B1035" s="10" t="s">
        <v>898</v>
      </c>
      <c r="C1035" s="13" t="s">
        <v>9</v>
      </c>
      <c r="F1035" s="4">
        <v>37482</v>
      </c>
      <c r="G1035" s="59"/>
      <c r="H1035" s="4">
        <v>34302</v>
      </c>
      <c r="I1035" s="59"/>
    </row>
    <row r="1036" spans="1:9" ht="12.75">
      <c r="A1036" s="66">
        <v>180</v>
      </c>
      <c r="B1036" s="10">
        <v>1</v>
      </c>
      <c r="C1036" t="s">
        <v>816</v>
      </c>
      <c r="F1036" s="4">
        <v>160970</v>
      </c>
      <c r="G1036" s="59"/>
      <c r="H1036" s="4">
        <v>24432</v>
      </c>
      <c r="I1036" s="59"/>
    </row>
    <row r="1037" spans="1:12" s="13" customFormat="1" ht="12.75">
      <c r="A1037" s="73"/>
      <c r="B1037" s="78" t="s">
        <v>1203</v>
      </c>
      <c r="C1037" s="68" t="s">
        <v>10</v>
      </c>
      <c r="D1037" s="68"/>
      <c r="E1037" s="68"/>
      <c r="F1037" s="69"/>
      <c r="G1037" s="70"/>
      <c r="H1037" s="69"/>
      <c r="I1037" s="60"/>
      <c r="J1037" s="104"/>
      <c r="L1037" s="122"/>
    </row>
    <row r="1038" spans="2:9" ht="12.75">
      <c r="B1038" s="10" t="s">
        <v>142</v>
      </c>
      <c r="C1038" t="s">
        <v>638</v>
      </c>
      <c r="F1038" s="4">
        <v>13210288</v>
      </c>
      <c r="G1038" s="59"/>
      <c r="H1038" s="4">
        <v>68191</v>
      </c>
      <c r="I1038" s="59"/>
    </row>
    <row r="1039" spans="2:9" ht="12.75">
      <c r="B1039" s="10" t="s">
        <v>143</v>
      </c>
      <c r="C1039" t="s">
        <v>637</v>
      </c>
      <c r="F1039" s="4">
        <v>2155593</v>
      </c>
      <c r="G1039" s="59"/>
      <c r="H1039" s="4">
        <v>15821</v>
      </c>
      <c r="I1039" s="59"/>
    </row>
    <row r="1040" spans="1:9" ht="12.75">
      <c r="A1040" s="73"/>
      <c r="B1040" s="78"/>
      <c r="C1040" s="105" t="s">
        <v>172</v>
      </c>
      <c r="D1040" s="68"/>
      <c r="E1040" s="68"/>
      <c r="F1040" s="69"/>
      <c r="G1040" s="70">
        <f>SUM(F1036:F1039)</f>
        <v>15526851</v>
      </c>
      <c r="H1040" s="69"/>
      <c r="I1040" s="70">
        <f>SUM(H1036:H1039)</f>
        <v>108444</v>
      </c>
    </row>
    <row r="1041" spans="1:9" ht="12.75">
      <c r="A1041" s="66">
        <v>181</v>
      </c>
      <c r="B1041" s="10">
        <v>1</v>
      </c>
      <c r="C1041" t="s">
        <v>664</v>
      </c>
      <c r="F1041" s="4">
        <v>21325167</v>
      </c>
      <c r="G1041" s="59"/>
      <c r="H1041" s="4">
        <v>1715330</v>
      </c>
      <c r="I1041" s="59"/>
    </row>
    <row r="1042" spans="2:9" ht="12.75">
      <c r="B1042" s="10">
        <v>2</v>
      </c>
      <c r="D1042" t="s">
        <v>665</v>
      </c>
      <c r="F1042" s="4">
        <v>829641</v>
      </c>
      <c r="G1042" s="59"/>
      <c r="H1042" s="4">
        <v>70963</v>
      </c>
      <c r="I1042" s="59"/>
    </row>
    <row r="1043" spans="3:9" ht="12.75">
      <c r="C1043" s="1" t="s">
        <v>666</v>
      </c>
      <c r="G1043" s="59">
        <f>SUM(F1041:F1042)</f>
        <v>22154808</v>
      </c>
      <c r="I1043" s="59">
        <f>SUM(H1041:H1042)</f>
        <v>1786293</v>
      </c>
    </row>
    <row r="1044" spans="1:9" ht="12.75">
      <c r="A1044" s="66">
        <v>182</v>
      </c>
      <c r="B1044" s="10">
        <v>1</v>
      </c>
      <c r="C1044" t="s">
        <v>667</v>
      </c>
      <c r="F1044" s="4">
        <v>253450</v>
      </c>
      <c r="G1044" s="59"/>
      <c r="H1044" s="4">
        <v>27853</v>
      </c>
      <c r="I1044" s="59"/>
    </row>
    <row r="1045" spans="2:9" ht="12.75">
      <c r="B1045" s="10" t="s">
        <v>142</v>
      </c>
      <c r="C1045" t="s">
        <v>668</v>
      </c>
      <c r="F1045" s="4">
        <v>291672</v>
      </c>
      <c r="G1045" s="59"/>
      <c r="H1045" s="4">
        <v>17136</v>
      </c>
      <c r="I1045" s="59"/>
    </row>
    <row r="1046" spans="2:9" ht="12.75">
      <c r="B1046" s="10" t="s">
        <v>143</v>
      </c>
      <c r="C1046" t="s">
        <v>639</v>
      </c>
      <c r="F1046" s="4">
        <v>454322</v>
      </c>
      <c r="G1046" s="59"/>
      <c r="H1046" s="4">
        <v>30594</v>
      </c>
      <c r="I1046" s="59"/>
    </row>
    <row r="1047" spans="3:9" ht="12.75">
      <c r="C1047" s="1" t="s">
        <v>669</v>
      </c>
      <c r="G1047" s="59">
        <f>SUM(F1026:F1046)</f>
        <v>150178164</v>
      </c>
      <c r="I1047" s="59">
        <f>SUM(H1026:H1046)</f>
        <v>18095723</v>
      </c>
    </row>
    <row r="1048" spans="1:9" ht="12.75">
      <c r="A1048" s="66">
        <v>183</v>
      </c>
      <c r="C1048" t="s">
        <v>640</v>
      </c>
      <c r="G1048" s="59"/>
      <c r="I1048" s="59"/>
    </row>
    <row r="1049" spans="2:9" ht="12.75">
      <c r="B1049" s="10" t="s">
        <v>1199</v>
      </c>
      <c r="D1049" t="s">
        <v>641</v>
      </c>
      <c r="F1049" s="4">
        <v>155334</v>
      </c>
      <c r="G1049" s="59"/>
      <c r="H1049" s="4">
        <v>14818</v>
      </c>
      <c r="I1049" s="59"/>
    </row>
    <row r="1050" spans="2:9" ht="12.75">
      <c r="B1050" s="10" t="s">
        <v>1203</v>
      </c>
      <c r="E1050" t="s">
        <v>670</v>
      </c>
      <c r="F1050" s="4">
        <v>156829</v>
      </c>
      <c r="G1050" s="59"/>
      <c r="H1050" s="4">
        <v>6016</v>
      </c>
      <c r="I1050" s="59"/>
    </row>
    <row r="1051" spans="2:9" ht="12.75">
      <c r="B1051" s="10" t="s">
        <v>1393</v>
      </c>
      <c r="E1051" t="s">
        <v>642</v>
      </c>
      <c r="F1051" s="4">
        <v>82963</v>
      </c>
      <c r="G1051" s="59"/>
      <c r="H1051" s="4">
        <v>3411</v>
      </c>
      <c r="I1051" s="59"/>
    </row>
    <row r="1052" spans="2:9" ht="12.75">
      <c r="B1052" s="10" t="s">
        <v>142</v>
      </c>
      <c r="D1052" t="s">
        <v>671</v>
      </c>
      <c r="F1052" s="4">
        <v>30618</v>
      </c>
      <c r="G1052" s="59"/>
      <c r="H1052" s="4">
        <v>2122</v>
      </c>
      <c r="I1052" s="59"/>
    </row>
    <row r="1053" spans="2:9" ht="12.75">
      <c r="B1053" s="10" t="s">
        <v>143</v>
      </c>
      <c r="E1053" t="s">
        <v>672</v>
      </c>
      <c r="F1053" s="4">
        <v>36900</v>
      </c>
      <c r="G1053" s="59"/>
      <c r="H1053" s="4">
        <v>1085</v>
      </c>
      <c r="I1053" s="59"/>
    </row>
    <row r="1054" spans="2:9" ht="12.75">
      <c r="B1054" s="10" t="s">
        <v>1264</v>
      </c>
      <c r="D1054" t="s">
        <v>673</v>
      </c>
      <c r="F1054" s="4">
        <v>302303</v>
      </c>
      <c r="G1054" s="59"/>
      <c r="H1054" s="4">
        <v>6571</v>
      </c>
      <c r="I1054" s="59"/>
    </row>
    <row r="1055" spans="2:9" ht="12.75">
      <c r="B1055" s="10" t="s">
        <v>1265</v>
      </c>
      <c r="E1055" t="s">
        <v>672</v>
      </c>
      <c r="F1055" s="4">
        <v>11838</v>
      </c>
      <c r="G1055" s="59"/>
      <c r="H1055" s="4">
        <v>311</v>
      </c>
      <c r="I1055" s="59"/>
    </row>
    <row r="1056" spans="2:9" ht="12.75">
      <c r="B1056" s="10" t="s">
        <v>938</v>
      </c>
      <c r="C1056" t="s">
        <v>674</v>
      </c>
      <c r="F1056" s="4">
        <v>830702</v>
      </c>
      <c r="G1056" s="59"/>
      <c r="H1056" s="4">
        <v>19443</v>
      </c>
      <c r="I1056" s="59"/>
    </row>
    <row r="1057" spans="2:9" ht="12.75">
      <c r="B1057" s="10" t="s">
        <v>939</v>
      </c>
      <c r="C1057" t="s">
        <v>675</v>
      </c>
      <c r="F1057" s="4">
        <v>3561544</v>
      </c>
      <c r="G1057" s="59"/>
      <c r="H1057" s="4">
        <v>95535</v>
      </c>
      <c r="I1057" s="59"/>
    </row>
    <row r="1058" spans="3:9" ht="12.75">
      <c r="C1058" s="1" t="s">
        <v>1370</v>
      </c>
      <c r="G1058" s="59">
        <f>SUM(F1048:F1057)</f>
        <v>5169031</v>
      </c>
      <c r="I1058" s="59">
        <f>SUM(H1048:H1057)</f>
        <v>149312</v>
      </c>
    </row>
    <row r="1059" spans="1:9" ht="12.75">
      <c r="A1059" s="66">
        <v>184</v>
      </c>
      <c r="C1059" t="s">
        <v>676</v>
      </c>
      <c r="F1059" s="4">
        <v>80371</v>
      </c>
      <c r="G1059" s="59"/>
      <c r="H1059" s="4">
        <v>5401</v>
      </c>
      <c r="I1059" s="59"/>
    </row>
    <row r="1060" spans="1:9" ht="12.75">
      <c r="A1060" s="66">
        <v>185</v>
      </c>
      <c r="B1060" s="10">
        <v>1</v>
      </c>
      <c r="C1060" t="s">
        <v>677</v>
      </c>
      <c r="F1060" s="4">
        <v>147287</v>
      </c>
      <c r="G1060" s="59"/>
      <c r="H1060" s="4">
        <v>507</v>
      </c>
      <c r="I1060" s="59"/>
    </row>
    <row r="1061" spans="2:9" ht="12.75">
      <c r="B1061" s="10">
        <v>2</v>
      </c>
      <c r="D1061" t="s">
        <v>678</v>
      </c>
      <c r="F1061" s="4">
        <v>571185</v>
      </c>
      <c r="G1061" s="59"/>
      <c r="H1061" s="4">
        <v>2286</v>
      </c>
      <c r="I1061" s="59"/>
    </row>
    <row r="1062" spans="1:9" ht="12.75">
      <c r="A1062" s="66">
        <v>186</v>
      </c>
      <c r="B1062" s="10" t="s">
        <v>1199</v>
      </c>
      <c r="C1062" t="s">
        <v>1371</v>
      </c>
      <c r="F1062" s="4">
        <v>4592478</v>
      </c>
      <c r="G1062" s="59"/>
      <c r="H1062" s="4">
        <v>195176</v>
      </c>
      <c r="I1062" s="59"/>
    </row>
    <row r="1063" spans="2:9" ht="12.75">
      <c r="B1063" s="10" t="s">
        <v>1203</v>
      </c>
      <c r="D1063" t="s">
        <v>1372</v>
      </c>
      <c r="F1063" s="4">
        <v>29028</v>
      </c>
      <c r="G1063" s="59"/>
      <c r="H1063" s="4">
        <v>1403</v>
      </c>
      <c r="I1063" s="59"/>
    </row>
    <row r="1064" spans="2:9" ht="12.75">
      <c r="B1064" s="10" t="s">
        <v>142</v>
      </c>
      <c r="D1064" t="s">
        <v>679</v>
      </c>
      <c r="F1064" s="4">
        <v>3248500</v>
      </c>
      <c r="G1064" s="59"/>
      <c r="H1064" s="4">
        <v>93418</v>
      </c>
      <c r="I1064" s="59"/>
    </row>
    <row r="1065" spans="2:9" ht="12.75">
      <c r="B1065" s="10" t="s">
        <v>1204</v>
      </c>
      <c r="E1065" t="s">
        <v>680</v>
      </c>
      <c r="F1065" s="4">
        <v>10</v>
      </c>
      <c r="G1065" s="59"/>
      <c r="H1065" s="4">
        <v>1</v>
      </c>
      <c r="I1065" s="59"/>
    </row>
    <row r="1066" spans="2:9" ht="12.75">
      <c r="B1066" s="10" t="s">
        <v>143</v>
      </c>
      <c r="D1066" t="s">
        <v>681</v>
      </c>
      <c r="F1066" s="4">
        <v>529402</v>
      </c>
      <c r="G1066" s="59"/>
      <c r="H1066" s="4">
        <v>13039</v>
      </c>
      <c r="I1066" s="59"/>
    </row>
    <row r="1067" spans="2:9" ht="12.75">
      <c r="B1067" s="10" t="s">
        <v>1204</v>
      </c>
      <c r="E1067" t="s">
        <v>680</v>
      </c>
      <c r="F1067" s="4">
        <v>8593</v>
      </c>
      <c r="G1067" s="59"/>
      <c r="H1067" s="4">
        <v>159</v>
      </c>
      <c r="I1067" s="59"/>
    </row>
    <row r="1068" spans="2:9" ht="12.75">
      <c r="B1068" s="10" t="s">
        <v>1264</v>
      </c>
      <c r="D1068" t="s">
        <v>682</v>
      </c>
      <c r="F1068" s="4">
        <v>5381151</v>
      </c>
      <c r="G1068" s="59"/>
      <c r="H1068" s="4">
        <v>139517</v>
      </c>
      <c r="I1068" s="59"/>
    </row>
    <row r="1069" spans="2:9" ht="12.75">
      <c r="B1069" s="10" t="s">
        <v>1204</v>
      </c>
      <c r="E1069" t="s">
        <v>680</v>
      </c>
      <c r="F1069" s="4">
        <v>2975</v>
      </c>
      <c r="G1069" s="59"/>
      <c r="H1069" s="4">
        <v>43</v>
      </c>
      <c r="I1069" s="59"/>
    </row>
    <row r="1070" spans="2:9" ht="12.75">
      <c r="B1070" s="10" t="s">
        <v>1265</v>
      </c>
      <c r="D1070" t="s">
        <v>683</v>
      </c>
      <c r="F1070" s="4">
        <v>1504536</v>
      </c>
      <c r="G1070" s="59"/>
      <c r="H1070" s="4">
        <v>33845</v>
      </c>
      <c r="I1070" s="59"/>
    </row>
    <row r="1071" spans="2:9" ht="12.75">
      <c r="B1071" s="10" t="s">
        <v>1204</v>
      </c>
      <c r="E1071" t="s">
        <v>680</v>
      </c>
      <c r="F1071" s="4">
        <v>300</v>
      </c>
      <c r="G1071" s="59"/>
      <c r="H1071" s="4">
        <v>4</v>
      </c>
      <c r="I1071" s="59"/>
    </row>
    <row r="1072" spans="3:9" ht="12.75">
      <c r="C1072" s="1" t="s">
        <v>1373</v>
      </c>
      <c r="G1072" s="59">
        <f>SUM(F1062:F1071)</f>
        <v>15296973</v>
      </c>
      <c r="I1072" s="59">
        <f>SUM(H1062:H1071)</f>
        <v>476605</v>
      </c>
    </row>
    <row r="1073" spans="3:9" ht="12.75">
      <c r="C1073" t="s">
        <v>684</v>
      </c>
      <c r="G1073" s="59"/>
      <c r="I1073" s="59"/>
    </row>
    <row r="1074" spans="1:9" ht="12.75">
      <c r="A1074" s="66">
        <v>187</v>
      </c>
      <c r="B1074" s="10">
        <v>1</v>
      </c>
      <c r="D1074" t="s">
        <v>685</v>
      </c>
      <c r="F1074" s="4">
        <v>782021</v>
      </c>
      <c r="G1074" s="59"/>
      <c r="H1074" s="4">
        <v>47079</v>
      </c>
      <c r="I1074" s="59"/>
    </row>
    <row r="1075" spans="2:9" ht="12.75">
      <c r="B1075" s="10">
        <v>2</v>
      </c>
      <c r="D1075" t="s">
        <v>686</v>
      </c>
      <c r="F1075" s="4">
        <v>1514203</v>
      </c>
      <c r="G1075" s="59"/>
      <c r="H1075" s="4">
        <v>29761</v>
      </c>
      <c r="I1075" s="59"/>
    </row>
    <row r="1076" spans="2:9" ht="12.75">
      <c r="B1076" s="10">
        <v>3</v>
      </c>
      <c r="D1076" t="s">
        <v>687</v>
      </c>
      <c r="F1076" s="4">
        <v>203208</v>
      </c>
      <c r="G1076" s="59"/>
      <c r="H1076" s="4">
        <v>2602</v>
      </c>
      <c r="I1076" s="59"/>
    </row>
    <row r="1077" spans="2:9" ht="12.75">
      <c r="B1077" s="10">
        <v>4</v>
      </c>
      <c r="D1077" t="s">
        <v>689</v>
      </c>
      <c r="F1077" s="4">
        <v>154101</v>
      </c>
      <c r="G1077" s="59"/>
      <c r="H1077" s="4">
        <v>1154</v>
      </c>
      <c r="I1077" s="59"/>
    </row>
    <row r="1078" spans="3:9" ht="12.75">
      <c r="C1078" t="s">
        <v>690</v>
      </c>
      <c r="G1078" s="59"/>
      <c r="I1078" s="59"/>
    </row>
    <row r="1079" spans="1:9" ht="12.75">
      <c r="A1079" s="66">
        <v>188</v>
      </c>
      <c r="B1079" s="10">
        <v>1</v>
      </c>
      <c r="D1079" t="s">
        <v>691</v>
      </c>
      <c r="F1079" s="4">
        <v>226508</v>
      </c>
      <c r="G1079" s="59"/>
      <c r="H1079" s="4">
        <v>9155</v>
      </c>
      <c r="I1079" s="59"/>
    </row>
    <row r="1080" spans="2:9" ht="12.75">
      <c r="B1080" s="10">
        <v>2</v>
      </c>
      <c r="D1080" t="s">
        <v>686</v>
      </c>
      <c r="F1080" s="4">
        <v>1966257</v>
      </c>
      <c r="G1080" s="59"/>
      <c r="H1080" s="4">
        <v>34733</v>
      </c>
      <c r="I1080" s="59"/>
    </row>
    <row r="1081" spans="2:9" ht="12.75">
      <c r="B1081" s="10">
        <v>3</v>
      </c>
      <c r="D1081" t="s">
        <v>687</v>
      </c>
      <c r="F1081" s="4">
        <v>223621</v>
      </c>
      <c r="G1081" s="59"/>
      <c r="H1081" s="4">
        <v>1613</v>
      </c>
      <c r="I1081" s="59"/>
    </row>
    <row r="1082" spans="2:9" ht="12.75">
      <c r="B1082" s="10">
        <v>4</v>
      </c>
      <c r="D1082" t="s">
        <v>689</v>
      </c>
      <c r="F1082" s="4">
        <v>617701</v>
      </c>
      <c r="G1082" s="59"/>
      <c r="H1082" s="4">
        <v>3478</v>
      </c>
      <c r="I1082" s="59"/>
    </row>
    <row r="1083" spans="1:12" s="148" customFormat="1" ht="12.75" customHeight="1">
      <c r="A1083" s="66" t="s">
        <v>692</v>
      </c>
      <c r="B1083" s="103">
        <v>1</v>
      </c>
      <c r="C1083" s="189" t="s">
        <v>694</v>
      </c>
      <c r="D1083" s="189"/>
      <c r="E1083" s="189"/>
      <c r="F1083" s="18">
        <v>1</v>
      </c>
      <c r="G1083" s="60"/>
      <c r="H1083" s="18">
        <v>0</v>
      </c>
      <c r="I1083" s="60"/>
      <c r="J1083" s="104"/>
      <c r="L1083" s="122"/>
    </row>
    <row r="1084" spans="1:12" s="148" customFormat="1" ht="12.75">
      <c r="A1084" s="66"/>
      <c r="B1084" s="103">
        <v>2</v>
      </c>
      <c r="C1084" s="189"/>
      <c r="D1084" s="189"/>
      <c r="E1084" s="189"/>
      <c r="F1084" s="18">
        <v>1150</v>
      </c>
      <c r="G1084" s="60"/>
      <c r="H1084" s="18">
        <v>8</v>
      </c>
      <c r="I1084" s="60"/>
      <c r="J1084" s="104"/>
      <c r="L1084" s="122"/>
    </row>
    <row r="1085" spans="1:12" s="148" customFormat="1" ht="12.75">
      <c r="A1085" s="66"/>
      <c r="B1085" s="103">
        <v>3</v>
      </c>
      <c r="C1085" s="189"/>
      <c r="D1085" s="189"/>
      <c r="E1085" s="189"/>
      <c r="F1085" s="18">
        <v>0</v>
      </c>
      <c r="G1085" s="60"/>
      <c r="H1085" s="18">
        <v>0</v>
      </c>
      <c r="I1085" s="60"/>
      <c r="J1085" s="104"/>
      <c r="L1085" s="122"/>
    </row>
    <row r="1086" spans="1:12" s="148" customFormat="1" ht="12.75">
      <c r="A1086" s="66" t="s">
        <v>693</v>
      </c>
      <c r="B1086" s="103">
        <v>1</v>
      </c>
      <c r="C1086" s="189"/>
      <c r="D1086" s="189"/>
      <c r="E1086" s="189"/>
      <c r="F1086" s="18">
        <v>22276</v>
      </c>
      <c r="G1086" s="60"/>
      <c r="H1086" s="18">
        <v>1074</v>
      </c>
      <c r="I1086" s="60"/>
      <c r="J1086" s="104"/>
      <c r="L1086" s="122"/>
    </row>
    <row r="1087" spans="1:12" s="148" customFormat="1" ht="12.75">
      <c r="A1087" s="66"/>
      <c r="B1087" s="103">
        <v>2</v>
      </c>
      <c r="C1087" s="189"/>
      <c r="D1087" s="189"/>
      <c r="E1087" s="189"/>
      <c r="F1087" s="18">
        <v>7676</v>
      </c>
      <c r="G1087" s="60"/>
      <c r="H1087" s="18">
        <v>83</v>
      </c>
      <c r="I1087" s="60"/>
      <c r="J1087" s="104"/>
      <c r="L1087" s="122"/>
    </row>
    <row r="1088" spans="1:12" s="148" customFormat="1" ht="12.75">
      <c r="A1088" s="66"/>
      <c r="B1088" s="103">
        <v>3</v>
      </c>
      <c r="C1088" s="189"/>
      <c r="D1088" s="189"/>
      <c r="E1088" s="189"/>
      <c r="F1088" s="18">
        <v>199</v>
      </c>
      <c r="G1088" s="60"/>
      <c r="H1088" s="18">
        <v>2</v>
      </c>
      <c r="I1088" s="60"/>
      <c r="J1088" s="104"/>
      <c r="L1088" s="122"/>
    </row>
    <row r="1089" spans="1:9" ht="12.75">
      <c r="A1089" s="66">
        <v>189</v>
      </c>
      <c r="C1089" t="s">
        <v>695</v>
      </c>
      <c r="F1089" s="4">
        <v>544828</v>
      </c>
      <c r="G1089" s="59"/>
      <c r="H1089" s="4">
        <v>5201</v>
      </c>
      <c r="I1089" s="59"/>
    </row>
    <row r="1090" spans="3:9" ht="12.75">
      <c r="C1090" s="1" t="s">
        <v>696</v>
      </c>
      <c r="G1090" s="59">
        <f>SUM(F1073:F1089)</f>
        <v>6263750</v>
      </c>
      <c r="I1090" s="59">
        <f>SUM(H1073:H1089)</f>
        <v>135943</v>
      </c>
    </row>
    <row r="1091" spans="1:9" ht="12.75">
      <c r="A1091" s="66">
        <v>190</v>
      </c>
      <c r="B1091" s="10" t="s">
        <v>1455</v>
      </c>
      <c r="C1091" t="s">
        <v>697</v>
      </c>
      <c r="F1091" s="4">
        <v>227622</v>
      </c>
      <c r="G1091" s="59"/>
      <c r="H1091" s="4">
        <v>57077</v>
      </c>
      <c r="I1091" s="59"/>
    </row>
    <row r="1092" spans="2:9" ht="12.75">
      <c r="B1092" s="10" t="s">
        <v>1011</v>
      </c>
      <c r="C1092" t="s">
        <v>698</v>
      </c>
      <c r="F1092" s="4">
        <v>287801</v>
      </c>
      <c r="G1092" s="59"/>
      <c r="H1092" s="4">
        <v>80404</v>
      </c>
      <c r="I1092" s="59"/>
    </row>
    <row r="1093" spans="2:9" ht="12.75">
      <c r="B1093" s="10" t="s">
        <v>1456</v>
      </c>
      <c r="C1093" t="s">
        <v>1433</v>
      </c>
      <c r="F1093" s="4">
        <v>174893</v>
      </c>
      <c r="G1093" s="59"/>
      <c r="H1093" s="4">
        <v>15137</v>
      </c>
      <c r="I1093" s="59"/>
    </row>
    <row r="1094" spans="1:9" ht="12.75">
      <c r="A1094" s="66">
        <v>191</v>
      </c>
      <c r="C1094" t="s">
        <v>1391</v>
      </c>
      <c r="F1094" s="4">
        <v>122747</v>
      </c>
      <c r="G1094" s="59"/>
      <c r="H1094" s="4">
        <v>37997</v>
      </c>
      <c r="I1094" s="59"/>
    </row>
    <row r="1095" spans="2:9" ht="12.75">
      <c r="B1095" s="10" t="s">
        <v>1204</v>
      </c>
      <c r="C1095" t="s">
        <v>699</v>
      </c>
      <c r="F1095" s="4">
        <v>11827</v>
      </c>
      <c r="G1095" s="59"/>
      <c r="H1095" s="4">
        <v>1088</v>
      </c>
      <c r="I1095" s="59"/>
    </row>
    <row r="1096" spans="3:9" ht="12.75">
      <c r="C1096" t="s">
        <v>700</v>
      </c>
      <c r="G1096" s="59"/>
      <c r="I1096" s="59"/>
    </row>
    <row r="1097" spans="1:9" ht="12.75">
      <c r="A1097" s="66">
        <v>192</v>
      </c>
      <c r="B1097" s="10">
        <v>1</v>
      </c>
      <c r="D1097" t="s">
        <v>701</v>
      </c>
      <c r="F1097" s="4">
        <v>215396</v>
      </c>
      <c r="G1097" s="59"/>
      <c r="H1097" s="4">
        <v>3427</v>
      </c>
      <c r="I1097" s="59"/>
    </row>
    <row r="1098" spans="2:9" ht="12.75">
      <c r="B1098" s="10" t="s">
        <v>1204</v>
      </c>
      <c r="E1098" t="s">
        <v>702</v>
      </c>
      <c r="F1098" s="4">
        <v>1476</v>
      </c>
      <c r="G1098" s="59"/>
      <c r="H1098" s="4">
        <v>16</v>
      </c>
      <c r="I1098" s="59"/>
    </row>
    <row r="1099" spans="2:9" ht="12.75">
      <c r="B1099" s="10">
        <v>2</v>
      </c>
      <c r="D1099" t="s">
        <v>703</v>
      </c>
      <c r="F1099" s="4">
        <v>31727</v>
      </c>
      <c r="G1099" s="59"/>
      <c r="H1099" s="4">
        <v>561</v>
      </c>
      <c r="I1099" s="59"/>
    </row>
    <row r="1100" spans="2:9" ht="12.75">
      <c r="B1100" s="10" t="s">
        <v>1204</v>
      </c>
      <c r="E1100" t="s">
        <v>702</v>
      </c>
      <c r="F1100" s="4">
        <v>95</v>
      </c>
      <c r="G1100" s="59"/>
      <c r="H1100" s="4">
        <v>0</v>
      </c>
      <c r="I1100" s="59"/>
    </row>
    <row r="1101" spans="2:9" ht="12.75">
      <c r="B1101" s="10">
        <v>3</v>
      </c>
      <c r="D1101" t="s">
        <v>45</v>
      </c>
      <c r="F1101" s="4">
        <v>77406</v>
      </c>
      <c r="G1101" s="59"/>
      <c r="H1101" s="4">
        <v>602</v>
      </c>
      <c r="I1101" s="59"/>
    </row>
    <row r="1102" spans="2:9" ht="12.75">
      <c r="B1102" s="10" t="s">
        <v>1204</v>
      </c>
      <c r="E1102" t="s">
        <v>702</v>
      </c>
      <c r="F1102" s="4">
        <v>720</v>
      </c>
      <c r="G1102" s="59"/>
      <c r="H1102" s="4">
        <v>5</v>
      </c>
      <c r="I1102" s="59"/>
    </row>
    <row r="1103" spans="1:9" ht="12.75">
      <c r="A1103" s="66">
        <v>193</v>
      </c>
      <c r="C1103" t="s">
        <v>704</v>
      </c>
      <c r="F1103" s="4">
        <v>1028959</v>
      </c>
      <c r="G1103" s="59"/>
      <c r="H1103" s="4">
        <v>34305</v>
      </c>
      <c r="I1103" s="59"/>
    </row>
    <row r="1104" spans="2:9" ht="12.75">
      <c r="B1104" s="10" t="s">
        <v>643</v>
      </c>
      <c r="C1104" t="s">
        <v>705</v>
      </c>
      <c r="F1104" s="4">
        <v>14999</v>
      </c>
      <c r="G1104" s="59"/>
      <c r="H1104" s="4">
        <v>61</v>
      </c>
      <c r="I1104" s="59"/>
    </row>
    <row r="1105" spans="2:9" ht="12.75">
      <c r="B1105" s="10" t="s">
        <v>644</v>
      </c>
      <c r="C1105" t="s">
        <v>706</v>
      </c>
      <c r="F1105" s="4">
        <v>1712</v>
      </c>
      <c r="G1105" s="59"/>
      <c r="H1105" s="4">
        <v>5</v>
      </c>
      <c r="I1105" s="59"/>
    </row>
    <row r="1106" spans="1:9" ht="12.75">
      <c r="A1106" s="66">
        <v>194</v>
      </c>
      <c r="B1106" s="10" t="s">
        <v>1455</v>
      </c>
      <c r="C1106" t="s">
        <v>46</v>
      </c>
      <c r="F1106" s="4">
        <v>4440</v>
      </c>
      <c r="G1106" s="59"/>
      <c r="H1106" s="4">
        <v>457</v>
      </c>
      <c r="I1106" s="59"/>
    </row>
    <row r="1107" spans="2:9" ht="12.75">
      <c r="B1107" s="10" t="s">
        <v>1456</v>
      </c>
      <c r="C1107" t="s">
        <v>47</v>
      </c>
      <c r="F1107" s="4">
        <v>125467</v>
      </c>
      <c r="G1107" s="59"/>
      <c r="H1107" s="4">
        <v>4347</v>
      </c>
      <c r="I1107" s="59"/>
    </row>
    <row r="1108" spans="2:9" ht="12.75">
      <c r="B1108" s="10" t="s">
        <v>1461</v>
      </c>
      <c r="C1108" t="s">
        <v>707</v>
      </c>
      <c r="F1108" s="4">
        <v>81470</v>
      </c>
      <c r="G1108" s="59"/>
      <c r="H1108" s="4">
        <v>3536</v>
      </c>
      <c r="I1108" s="59"/>
    </row>
    <row r="1109" spans="2:9" ht="12.75">
      <c r="B1109" s="10" t="s">
        <v>1469</v>
      </c>
      <c r="C1109" t="s">
        <v>708</v>
      </c>
      <c r="F1109" s="4">
        <v>142851</v>
      </c>
      <c r="G1109" s="59"/>
      <c r="H1109" s="4">
        <v>4366</v>
      </c>
      <c r="I1109" s="59"/>
    </row>
    <row r="1110" spans="2:9" ht="12.75">
      <c r="B1110" s="10" t="s">
        <v>1470</v>
      </c>
      <c r="C1110" t="s">
        <v>709</v>
      </c>
      <c r="F1110" s="4">
        <v>11774</v>
      </c>
      <c r="G1110" s="59"/>
      <c r="H1110" s="4">
        <v>527</v>
      </c>
      <c r="I1110" s="59"/>
    </row>
    <row r="1111" spans="2:9" ht="12.75">
      <c r="B1111" s="10" t="s">
        <v>48</v>
      </c>
      <c r="C1111" t="s">
        <v>49</v>
      </c>
      <c r="F1111" s="4">
        <v>4956</v>
      </c>
      <c r="G1111" s="59"/>
      <c r="H1111" s="4">
        <v>753</v>
      </c>
      <c r="I1111" s="59"/>
    </row>
    <row r="1112" spans="3:9" ht="12.75">
      <c r="C1112" s="1" t="s">
        <v>50</v>
      </c>
      <c r="G1112" s="59">
        <f>SUM(F1091:F1111)</f>
        <v>2568338</v>
      </c>
      <c r="I1112" s="59">
        <f>SUM(H1091:H1111)</f>
        <v>244671</v>
      </c>
    </row>
    <row r="1113" spans="1:9" ht="12.75">
      <c r="A1113" s="66">
        <v>195</v>
      </c>
      <c r="B1113" s="10" t="s">
        <v>1455</v>
      </c>
      <c r="C1113" t="s">
        <v>710</v>
      </c>
      <c r="F1113" s="4">
        <v>82709</v>
      </c>
      <c r="G1113" s="59"/>
      <c r="H1113" s="4">
        <v>207</v>
      </c>
      <c r="I1113" s="59"/>
    </row>
    <row r="1114" spans="2:9" ht="12.75">
      <c r="B1114" s="10" t="s">
        <v>1456</v>
      </c>
      <c r="C1114" t="s">
        <v>711</v>
      </c>
      <c r="F1114" s="4">
        <v>6123328</v>
      </c>
      <c r="G1114" s="59"/>
      <c r="H1114" s="4">
        <v>18703</v>
      </c>
      <c r="I1114" s="59"/>
    </row>
    <row r="1115" spans="1:9" ht="12.75">
      <c r="A1115" s="66">
        <v>196</v>
      </c>
      <c r="C1115" t="s">
        <v>712</v>
      </c>
      <c r="F1115" s="4">
        <v>71610</v>
      </c>
      <c r="G1115" s="59"/>
      <c r="H1115" s="4">
        <v>101</v>
      </c>
      <c r="I1115" s="59"/>
    </row>
    <row r="1116" spans="1:9" ht="12.75">
      <c r="A1116" s="66">
        <v>197</v>
      </c>
      <c r="B1116" s="10" t="s">
        <v>1455</v>
      </c>
      <c r="C1116" t="s">
        <v>713</v>
      </c>
      <c r="F1116" s="4">
        <v>121968</v>
      </c>
      <c r="G1116" s="59"/>
      <c r="H1116" s="4">
        <v>389</v>
      </c>
      <c r="I1116" s="59"/>
    </row>
    <row r="1117" spans="2:9" ht="12.75">
      <c r="B1117" s="10" t="s">
        <v>1456</v>
      </c>
      <c r="C1117" t="s">
        <v>714</v>
      </c>
      <c r="F1117" s="4">
        <v>471404</v>
      </c>
      <c r="G1117" s="59"/>
      <c r="H1117" s="4">
        <v>1729</v>
      </c>
      <c r="I1117" s="59"/>
    </row>
    <row r="1118" spans="3:9" ht="12.75">
      <c r="C1118" s="1" t="s">
        <v>51</v>
      </c>
      <c r="G1118" s="59">
        <f>SUM(F1113:F1117)</f>
        <v>6871019</v>
      </c>
      <c r="I1118" s="59">
        <f>SUM(H1113:H1117)</f>
        <v>21129</v>
      </c>
    </row>
    <row r="1119" spans="1:9" ht="12.75">
      <c r="A1119" s="66">
        <v>198</v>
      </c>
      <c r="C1119" t="s">
        <v>715</v>
      </c>
      <c r="F1119" s="4">
        <v>179256</v>
      </c>
      <c r="G1119" s="59"/>
      <c r="H1119" s="4">
        <v>4003</v>
      </c>
      <c r="I1119" s="59"/>
    </row>
    <row r="1120" spans="1:9" ht="12.75">
      <c r="A1120" s="66">
        <v>199</v>
      </c>
      <c r="C1120" t="s">
        <v>716</v>
      </c>
      <c r="F1120" s="4">
        <v>5159815</v>
      </c>
      <c r="G1120" s="59"/>
      <c r="H1120" s="4">
        <v>38996</v>
      </c>
      <c r="I1120" s="59"/>
    </row>
    <row r="1121" spans="1:9" ht="12.75">
      <c r="A1121" s="66">
        <v>200</v>
      </c>
      <c r="D1121" t="s">
        <v>717</v>
      </c>
      <c r="F1121" s="4">
        <v>181137</v>
      </c>
      <c r="G1121" s="59"/>
      <c r="H1121" s="4">
        <v>1044</v>
      </c>
      <c r="I1121" s="59"/>
    </row>
    <row r="1122" spans="2:9" ht="12.75">
      <c r="B1122" s="10" t="s">
        <v>718</v>
      </c>
      <c r="D1122" s="190" t="s">
        <v>720</v>
      </c>
      <c r="E1122" s="190"/>
      <c r="F1122" s="4">
        <v>189534</v>
      </c>
      <c r="G1122" s="59"/>
      <c r="H1122" s="4">
        <v>1054</v>
      </c>
      <c r="I1122" s="59"/>
    </row>
    <row r="1123" spans="2:9" ht="12.75">
      <c r="B1123" s="10" t="s">
        <v>719</v>
      </c>
      <c r="D1123" s="190"/>
      <c r="E1123" s="190"/>
      <c r="F1123" s="4">
        <v>88864</v>
      </c>
      <c r="G1123" s="59"/>
      <c r="H1123" s="4">
        <v>442</v>
      </c>
      <c r="I1123" s="59"/>
    </row>
    <row r="1124" spans="1:9" ht="12.75">
      <c r="A1124" s="66">
        <v>201</v>
      </c>
      <c r="C1124" t="s">
        <v>721</v>
      </c>
      <c r="F1124" s="4">
        <v>4453</v>
      </c>
      <c r="G1124" s="59"/>
      <c r="H1124" s="4">
        <v>42</v>
      </c>
      <c r="I1124" s="59"/>
    </row>
    <row r="1125" spans="1:9" ht="12.75">
      <c r="A1125" s="66">
        <v>202</v>
      </c>
      <c r="B1125" s="10" t="s">
        <v>1455</v>
      </c>
      <c r="C1125" t="s">
        <v>722</v>
      </c>
      <c r="F1125" s="4">
        <v>1409634</v>
      </c>
      <c r="G1125" s="59"/>
      <c r="H1125" s="4">
        <v>87546</v>
      </c>
      <c r="I1125" s="59"/>
    </row>
    <row r="1126" spans="2:9" ht="12.75">
      <c r="B1126" s="10" t="s">
        <v>1456</v>
      </c>
      <c r="C1126" t="s">
        <v>884</v>
      </c>
      <c r="F1126" s="4">
        <v>702412</v>
      </c>
      <c r="G1126" s="59"/>
      <c r="H1126" s="4">
        <v>30754</v>
      </c>
      <c r="I1126" s="59"/>
    </row>
    <row r="1127" spans="1:9" ht="12.75">
      <c r="A1127" s="66">
        <v>203</v>
      </c>
      <c r="C1127" t="s">
        <v>885</v>
      </c>
      <c r="F1127" s="4">
        <v>893124</v>
      </c>
      <c r="G1127" s="59"/>
      <c r="H1127" s="4">
        <v>21909</v>
      </c>
      <c r="I1127" s="59"/>
    </row>
    <row r="1128" spans="2:9" ht="12.75">
      <c r="B1128" s="10" t="s">
        <v>1204</v>
      </c>
      <c r="D1128" t="s">
        <v>886</v>
      </c>
      <c r="F1128" s="4">
        <v>312065</v>
      </c>
      <c r="G1128" s="59"/>
      <c r="H1128" s="4">
        <v>10717</v>
      </c>
      <c r="I1128" s="59"/>
    </row>
    <row r="1129" spans="1:12" ht="12.75">
      <c r="A1129" s="66">
        <v>204</v>
      </c>
      <c r="C1129" t="s">
        <v>723</v>
      </c>
      <c r="F1129" s="4">
        <v>12104</v>
      </c>
      <c r="G1129" s="59"/>
      <c r="H1129" s="22">
        <f>J1129/40</f>
        <v>54.65</v>
      </c>
      <c r="I1129" s="59"/>
      <c r="J1129" s="33">
        <v>2186</v>
      </c>
      <c r="K1129" s="34" t="s">
        <v>1704</v>
      </c>
      <c r="L1129" s="35" t="s">
        <v>1705</v>
      </c>
    </row>
    <row r="1130" spans="3:9" ht="12.75">
      <c r="C1130" s="1" t="s">
        <v>418</v>
      </c>
      <c r="G1130" s="59">
        <f>SUM(F1119:F1129)</f>
        <v>9132398</v>
      </c>
      <c r="I1130" s="76">
        <f>SUM(H1119:H1129)</f>
        <v>196561.65</v>
      </c>
    </row>
    <row r="1131" spans="1:9" ht="12.75">
      <c r="A1131" s="66">
        <v>205</v>
      </c>
      <c r="C1131" t="s">
        <v>419</v>
      </c>
      <c r="G1131" s="59"/>
      <c r="I1131" s="59"/>
    </row>
    <row r="1132" spans="2:9" ht="12.75">
      <c r="B1132" s="10" t="s">
        <v>1199</v>
      </c>
      <c r="D1132" t="s">
        <v>724</v>
      </c>
      <c r="F1132" s="4">
        <v>75186</v>
      </c>
      <c r="G1132" s="59"/>
      <c r="H1132" s="4">
        <v>88</v>
      </c>
      <c r="I1132" s="59"/>
    </row>
    <row r="1133" spans="2:9" ht="12.75">
      <c r="B1133" s="10" t="s">
        <v>1203</v>
      </c>
      <c r="D1133" t="s">
        <v>725</v>
      </c>
      <c r="F1133" s="4">
        <v>16396</v>
      </c>
      <c r="G1133" s="59"/>
      <c r="H1133" s="4">
        <v>49</v>
      </c>
      <c r="I1133" s="59"/>
    </row>
    <row r="1134" spans="2:9" ht="12.75">
      <c r="B1134" s="10" t="s">
        <v>727</v>
      </c>
      <c r="D1134" t="s">
        <v>726</v>
      </c>
      <c r="F1134" s="4">
        <v>692647</v>
      </c>
      <c r="G1134" s="59"/>
      <c r="H1134" s="4">
        <v>8132</v>
      </c>
      <c r="I1134" s="59"/>
    </row>
    <row r="1135" spans="2:9" ht="12.75">
      <c r="B1135" s="10" t="s">
        <v>728</v>
      </c>
      <c r="C1135" t="s">
        <v>729</v>
      </c>
      <c r="F1135" s="4">
        <v>20083</v>
      </c>
      <c r="G1135" s="59"/>
      <c r="H1135" s="4">
        <v>83</v>
      </c>
      <c r="I1135" s="59"/>
    </row>
    <row r="1136" spans="2:9" ht="12.75">
      <c r="B1136" s="10" t="s">
        <v>1178</v>
      </c>
      <c r="C1136" t="s">
        <v>1036</v>
      </c>
      <c r="F1136" s="4">
        <v>485685</v>
      </c>
      <c r="G1136" s="59"/>
      <c r="H1136" s="4">
        <v>5705</v>
      </c>
      <c r="I1136" s="59"/>
    </row>
    <row r="1137" spans="3:9" ht="12.75">
      <c r="C1137" t="s">
        <v>730</v>
      </c>
      <c r="G1137" s="59"/>
      <c r="I1137" s="59"/>
    </row>
    <row r="1138" spans="2:9" ht="12.75">
      <c r="B1138" s="10" t="s">
        <v>142</v>
      </c>
      <c r="D1138" t="s">
        <v>1037</v>
      </c>
      <c r="F1138" s="4">
        <v>428858</v>
      </c>
      <c r="G1138" s="59"/>
      <c r="H1138" s="4">
        <v>1487</v>
      </c>
      <c r="I1138" s="59"/>
    </row>
    <row r="1139" spans="2:9" ht="12.75">
      <c r="B1139" s="10" t="s">
        <v>143</v>
      </c>
      <c r="D1139" t="s">
        <v>646</v>
      </c>
      <c r="F1139" s="4">
        <v>169988</v>
      </c>
      <c r="G1139" s="59"/>
      <c r="H1139" s="4">
        <v>1883</v>
      </c>
      <c r="I1139" s="59"/>
    </row>
    <row r="1140" spans="2:9" ht="12.75">
      <c r="B1140" s="10" t="s">
        <v>731</v>
      </c>
      <c r="C1140" s="188" t="s">
        <v>733</v>
      </c>
      <c r="D1140" s="188"/>
      <c r="E1140" s="188"/>
      <c r="F1140" s="4">
        <v>106762</v>
      </c>
      <c r="G1140" s="59"/>
      <c r="H1140" s="4">
        <v>934</v>
      </c>
      <c r="I1140" s="59"/>
    </row>
    <row r="1141" spans="2:9" ht="12.75">
      <c r="B1141" s="10" t="s">
        <v>732</v>
      </c>
      <c r="C1141" s="188"/>
      <c r="D1141" s="188"/>
      <c r="E1141" s="188"/>
      <c r="F1141" s="4">
        <v>69851</v>
      </c>
      <c r="G1141" s="59"/>
      <c r="H1141" s="4">
        <v>554</v>
      </c>
      <c r="I1141" s="59"/>
    </row>
    <row r="1142" spans="2:9" ht="12.75">
      <c r="B1142" s="10" t="s">
        <v>1009</v>
      </c>
      <c r="C1142" s="188"/>
      <c r="D1142" s="188"/>
      <c r="E1142" s="188"/>
      <c r="F1142" s="4">
        <v>3040</v>
      </c>
      <c r="G1142" s="59"/>
      <c r="H1142" s="4">
        <v>22</v>
      </c>
      <c r="I1142" s="59"/>
    </row>
    <row r="1143" spans="3:9" ht="12.75">
      <c r="C1143" s="1" t="s">
        <v>1038</v>
      </c>
      <c r="G1143" s="59">
        <f>SUM(F1131:F1142)</f>
        <v>2068496</v>
      </c>
      <c r="I1143" s="59">
        <f>SUM(H1131:H1142)</f>
        <v>18937</v>
      </c>
    </row>
    <row r="1144" spans="1:9" ht="12.75">
      <c r="A1144" s="66">
        <v>206</v>
      </c>
      <c r="B1144" s="10">
        <v>1</v>
      </c>
      <c r="C1144" t="s">
        <v>734</v>
      </c>
      <c r="F1144" s="4">
        <v>100560</v>
      </c>
      <c r="G1144" s="59"/>
      <c r="H1144" s="4">
        <v>435</v>
      </c>
      <c r="I1144" s="59"/>
    </row>
    <row r="1145" spans="2:9" ht="12.75">
      <c r="B1145" s="10">
        <v>2</v>
      </c>
      <c r="C1145" t="s">
        <v>735</v>
      </c>
      <c r="F1145" s="4">
        <v>80474</v>
      </c>
      <c r="G1145" s="59"/>
      <c r="H1145" s="4">
        <v>150</v>
      </c>
      <c r="I1145" s="59"/>
    </row>
    <row r="1146" spans="1:9" ht="12.75">
      <c r="A1146" s="66">
        <v>207</v>
      </c>
      <c r="B1146" s="10">
        <v>1</v>
      </c>
      <c r="C1146" t="s">
        <v>736</v>
      </c>
      <c r="F1146" s="4">
        <v>1047778</v>
      </c>
      <c r="G1146" s="59"/>
      <c r="H1146" s="4">
        <v>952</v>
      </c>
      <c r="I1146" s="59"/>
    </row>
    <row r="1147" spans="2:9" ht="12.75">
      <c r="B1147" s="10" t="s">
        <v>142</v>
      </c>
      <c r="C1147" t="s">
        <v>737</v>
      </c>
      <c r="F1147" s="4">
        <v>738685</v>
      </c>
      <c r="G1147" s="59"/>
      <c r="H1147" s="4">
        <v>1488</v>
      </c>
      <c r="I1147" s="59"/>
    </row>
    <row r="1148" spans="2:9" ht="12.75">
      <c r="B1148" s="10" t="s">
        <v>143</v>
      </c>
      <c r="C1148" t="s">
        <v>738</v>
      </c>
      <c r="F1148" s="4">
        <v>704519</v>
      </c>
      <c r="G1148" s="59"/>
      <c r="H1148" s="4">
        <v>1293</v>
      </c>
      <c r="I1148" s="59"/>
    </row>
    <row r="1149" spans="1:9" ht="12.75">
      <c r="A1149" s="66">
        <v>208</v>
      </c>
      <c r="B1149" s="10">
        <v>1</v>
      </c>
      <c r="C1149" t="s">
        <v>739</v>
      </c>
      <c r="F1149" s="4">
        <v>179768</v>
      </c>
      <c r="G1149" s="59"/>
      <c r="H1149" s="4">
        <v>285</v>
      </c>
      <c r="I1149" s="59"/>
    </row>
    <row r="1150" spans="2:9" ht="12.75">
      <c r="B1150" s="10">
        <v>2</v>
      </c>
      <c r="D1150" t="s">
        <v>740</v>
      </c>
      <c r="F1150" s="4">
        <v>134888</v>
      </c>
      <c r="G1150" s="59"/>
      <c r="H1150" s="4">
        <v>457</v>
      </c>
      <c r="I1150" s="59"/>
    </row>
    <row r="1151" spans="1:9" ht="12.75">
      <c r="A1151" s="73"/>
      <c r="B1151" s="78"/>
      <c r="C1151" s="100" t="s">
        <v>1039</v>
      </c>
      <c r="D1151" s="68"/>
      <c r="E1151" s="68"/>
      <c r="F1151" s="69"/>
      <c r="G1151" s="70">
        <f>SUM(F1025:F1150)</f>
        <v>201333684</v>
      </c>
      <c r="H1151" s="69"/>
      <c r="I1151" s="70">
        <f>SUM(H1025:H1150)</f>
        <v>19352135.65</v>
      </c>
    </row>
    <row r="1152" spans="1:9" ht="12.75">
      <c r="A1152" s="73"/>
      <c r="B1152" s="100" t="s">
        <v>1040</v>
      </c>
      <c r="C1152" s="68"/>
      <c r="D1152" s="68"/>
      <c r="E1152" s="68"/>
      <c r="F1152" s="69"/>
      <c r="G1152" s="70"/>
      <c r="H1152" s="69"/>
      <c r="I1152" s="70"/>
    </row>
    <row r="1153" spans="1:9" ht="12.75">
      <c r="A1153" s="66">
        <v>209</v>
      </c>
      <c r="B1153" s="10">
        <v>1</v>
      </c>
      <c r="C1153" t="s">
        <v>741</v>
      </c>
      <c r="F1153" s="4">
        <v>175439</v>
      </c>
      <c r="G1153" s="59"/>
      <c r="H1153" s="4">
        <v>4427</v>
      </c>
      <c r="I1153" s="59"/>
    </row>
    <row r="1154" spans="2:9" ht="12.75">
      <c r="B1154" s="10">
        <v>2</v>
      </c>
      <c r="C1154" t="s">
        <v>742</v>
      </c>
      <c r="F1154" s="4">
        <v>126539</v>
      </c>
      <c r="G1154" s="59"/>
      <c r="H1154" s="4">
        <v>464</v>
      </c>
      <c r="I1154" s="59"/>
    </row>
    <row r="1155" spans="3:9" ht="12.75">
      <c r="C1155" t="s">
        <v>1041</v>
      </c>
      <c r="G1155" s="59"/>
      <c r="I1155" s="59"/>
    </row>
    <row r="1156" spans="2:9" ht="12.75">
      <c r="B1156" s="10" t="s">
        <v>1264</v>
      </c>
      <c r="D1156" t="s">
        <v>1042</v>
      </c>
      <c r="F1156" s="4">
        <v>390792</v>
      </c>
      <c r="G1156" s="59"/>
      <c r="H1156" s="4">
        <v>18092</v>
      </c>
      <c r="I1156" s="59"/>
    </row>
    <row r="1157" spans="2:9" ht="12.75">
      <c r="B1157" s="10" t="s">
        <v>1265</v>
      </c>
      <c r="D1157" t="s">
        <v>1043</v>
      </c>
      <c r="F1157" s="4">
        <v>140468</v>
      </c>
      <c r="G1157" s="59"/>
      <c r="H1157" s="4">
        <v>1178</v>
      </c>
      <c r="I1157" s="59"/>
    </row>
    <row r="1158" spans="2:9" ht="12.75">
      <c r="B1158" s="10" t="s">
        <v>938</v>
      </c>
      <c r="C1158" t="s">
        <v>1044</v>
      </c>
      <c r="F1158" s="4">
        <v>74368</v>
      </c>
      <c r="G1158" s="59"/>
      <c r="H1158" s="4">
        <v>316</v>
      </c>
      <c r="I1158" s="59"/>
    </row>
    <row r="1159" spans="2:9" ht="12.75">
      <c r="B1159" s="10" t="s">
        <v>939</v>
      </c>
      <c r="D1159" t="s">
        <v>743</v>
      </c>
      <c r="F1159" s="4">
        <v>707439</v>
      </c>
      <c r="G1159" s="59"/>
      <c r="H1159" s="4">
        <v>979</v>
      </c>
      <c r="I1159" s="59"/>
    </row>
    <row r="1160" spans="2:9" ht="12.75">
      <c r="B1160" s="10">
        <v>5</v>
      </c>
      <c r="D1160" t="s">
        <v>1322</v>
      </c>
      <c r="F1160" s="4">
        <v>45858</v>
      </c>
      <c r="G1160" s="59"/>
      <c r="H1160" s="4">
        <v>80</v>
      </c>
      <c r="I1160" s="59"/>
    </row>
    <row r="1161" spans="2:9" ht="12.75">
      <c r="B1161" s="10">
        <v>6</v>
      </c>
      <c r="C1161" t="s">
        <v>744</v>
      </c>
      <c r="F1161" s="4">
        <v>647872</v>
      </c>
      <c r="G1161" s="59"/>
      <c r="H1161" s="4">
        <v>964</v>
      </c>
      <c r="I1161" s="59"/>
    </row>
    <row r="1162" spans="2:9" ht="12.75">
      <c r="B1162" s="10">
        <v>7</v>
      </c>
      <c r="C1162" t="s">
        <v>745</v>
      </c>
      <c r="F1162" s="4">
        <v>81097</v>
      </c>
      <c r="G1162" s="59"/>
      <c r="H1162" s="4">
        <v>32</v>
      </c>
      <c r="I1162" s="59"/>
    </row>
    <row r="1163" spans="2:9" ht="12.75" customHeight="1">
      <c r="B1163" s="10" t="s">
        <v>1018</v>
      </c>
      <c r="C1163" t="s">
        <v>746</v>
      </c>
      <c r="G1163" s="59"/>
      <c r="I1163" s="59"/>
    </row>
    <row r="1164" spans="2:9" ht="12.75">
      <c r="B1164" s="10" t="s">
        <v>817</v>
      </c>
      <c r="D1164" t="s">
        <v>748</v>
      </c>
      <c r="F1164" s="4">
        <v>6647</v>
      </c>
      <c r="G1164" s="59"/>
      <c r="H1164" s="4">
        <v>2</v>
      </c>
      <c r="I1164" s="59"/>
    </row>
    <row r="1165" spans="2:9" ht="12.75">
      <c r="B1165" s="10" t="s">
        <v>818</v>
      </c>
      <c r="D1165" t="s">
        <v>749</v>
      </c>
      <c r="F1165" s="4">
        <v>21718</v>
      </c>
      <c r="G1165" s="59"/>
      <c r="H1165" s="4">
        <v>558</v>
      </c>
      <c r="I1165" s="59"/>
    </row>
    <row r="1166" spans="2:9" ht="12.75">
      <c r="B1166" s="10" t="s">
        <v>819</v>
      </c>
      <c r="D1166" t="s">
        <v>553</v>
      </c>
      <c r="F1166" s="4">
        <v>728</v>
      </c>
      <c r="G1166" s="59"/>
      <c r="H1166" s="4">
        <v>2</v>
      </c>
      <c r="I1166" s="59"/>
    </row>
    <row r="1167" spans="2:9" ht="12.75">
      <c r="B1167" s="10" t="s">
        <v>820</v>
      </c>
      <c r="D1167" t="s">
        <v>554</v>
      </c>
      <c r="F1167" s="4">
        <v>58342</v>
      </c>
      <c r="G1167" s="59"/>
      <c r="H1167" s="4">
        <v>574</v>
      </c>
      <c r="I1167" s="59"/>
    </row>
    <row r="1168" spans="2:9" ht="12.75">
      <c r="B1168" s="10" t="s">
        <v>747</v>
      </c>
      <c r="C1168" t="s">
        <v>555</v>
      </c>
      <c r="F1168" s="4">
        <v>74648</v>
      </c>
      <c r="G1168" s="59"/>
      <c r="H1168" s="4">
        <v>3428</v>
      </c>
      <c r="I1168" s="59"/>
    </row>
    <row r="1169" spans="1:12" s="13" customFormat="1" ht="12.75">
      <c r="A1169" s="66"/>
      <c r="B1169" s="103"/>
      <c r="C1169" s="139" t="s">
        <v>1045</v>
      </c>
      <c r="F1169" s="18"/>
      <c r="G1169" s="60">
        <f>SUM(F1153:F1168)</f>
        <v>2551955</v>
      </c>
      <c r="H1169" s="18"/>
      <c r="I1169" s="60">
        <f>SUM(H1153:H1168)</f>
        <v>31096</v>
      </c>
      <c r="J1169" s="104"/>
      <c r="L1169" s="122"/>
    </row>
    <row r="1170" spans="1:12" ht="12.75">
      <c r="A1170" s="66">
        <v>210</v>
      </c>
      <c r="B1170" s="10" t="s">
        <v>1199</v>
      </c>
      <c r="C1170" t="s">
        <v>556</v>
      </c>
      <c r="F1170" s="4">
        <v>450986</v>
      </c>
      <c r="G1170" s="59"/>
      <c r="H1170" s="22">
        <f>J1170/80</f>
        <v>2608.2375</v>
      </c>
      <c r="I1170" s="59"/>
      <c r="J1170" s="20">
        <v>208659</v>
      </c>
      <c r="K1170" s="21" t="s">
        <v>399</v>
      </c>
      <c r="L1170" s="28" t="s">
        <v>1285</v>
      </c>
    </row>
    <row r="1171" spans="2:12" ht="12.75">
      <c r="B1171" s="10" t="s">
        <v>1199</v>
      </c>
      <c r="C1171" t="s">
        <v>557</v>
      </c>
      <c r="F1171" s="4">
        <v>47527</v>
      </c>
      <c r="G1171" s="59"/>
      <c r="H1171" s="22">
        <f>J1171/80</f>
        <v>251.25</v>
      </c>
      <c r="I1171" s="59"/>
      <c r="J1171" s="20">
        <v>20100</v>
      </c>
      <c r="K1171" s="21" t="s">
        <v>399</v>
      </c>
      <c r="L1171" s="28" t="s">
        <v>1285</v>
      </c>
    </row>
    <row r="1172" spans="2:12" ht="12.75">
      <c r="B1172" s="10">
        <v>2</v>
      </c>
      <c r="C1172" s="54" t="s">
        <v>558</v>
      </c>
      <c r="F1172" s="4">
        <v>3447</v>
      </c>
      <c r="G1172" s="59"/>
      <c r="H1172" s="22">
        <f>J1172/80</f>
        <v>22.9875</v>
      </c>
      <c r="I1172" s="59"/>
      <c r="J1172" s="20">
        <v>1839</v>
      </c>
      <c r="K1172" s="21" t="s">
        <v>399</v>
      </c>
      <c r="L1172" s="28" t="s">
        <v>1285</v>
      </c>
    </row>
    <row r="1173" spans="2:9" ht="12.75">
      <c r="B1173" s="10">
        <v>3</v>
      </c>
      <c r="C1173" t="s">
        <v>1046</v>
      </c>
      <c r="F1173" s="4">
        <v>1465</v>
      </c>
      <c r="G1173" s="59"/>
      <c r="H1173" s="4">
        <v>903</v>
      </c>
      <c r="I1173" s="59"/>
    </row>
    <row r="1174" spans="2:9" ht="12.75">
      <c r="B1174" s="10">
        <v>4</v>
      </c>
      <c r="C1174" s="56" t="s">
        <v>559</v>
      </c>
      <c r="F1174" s="4">
        <v>80615</v>
      </c>
      <c r="G1174" s="59"/>
      <c r="H1174" s="4">
        <v>200</v>
      </c>
      <c r="I1174" s="59"/>
    </row>
    <row r="1175" spans="2:12" ht="12.75">
      <c r="B1175" s="10">
        <v>5</v>
      </c>
      <c r="C1175" t="s">
        <v>1047</v>
      </c>
      <c r="F1175" s="4">
        <v>11183</v>
      </c>
      <c r="G1175" s="59"/>
      <c r="H1175" s="22">
        <f>J1175/80</f>
        <v>75.575</v>
      </c>
      <c r="I1175" s="59"/>
      <c r="J1175" s="20">
        <v>6046</v>
      </c>
      <c r="K1175" s="21" t="s">
        <v>399</v>
      </c>
      <c r="L1175" s="28" t="s">
        <v>1285</v>
      </c>
    </row>
    <row r="1176" spans="3:9" ht="12.75">
      <c r="C1176" s="1" t="s">
        <v>1048</v>
      </c>
      <c r="G1176" s="59">
        <f>SUM(F1170:F1175)</f>
        <v>595223</v>
      </c>
      <c r="I1176" s="59"/>
    </row>
    <row r="1177" spans="1:12" ht="12.75">
      <c r="A1177" s="66">
        <v>211</v>
      </c>
      <c r="B1177" s="10" t="s">
        <v>1199</v>
      </c>
      <c r="C1177" t="s">
        <v>560</v>
      </c>
      <c r="F1177" s="4">
        <v>2071</v>
      </c>
      <c r="G1177" s="59"/>
      <c r="H1177" s="22">
        <f>J1177/80</f>
        <v>4.5125</v>
      </c>
      <c r="I1177" s="59"/>
      <c r="J1177" s="20">
        <v>361</v>
      </c>
      <c r="K1177" s="21" t="s">
        <v>399</v>
      </c>
      <c r="L1177" s="28" t="s">
        <v>1285</v>
      </c>
    </row>
    <row r="1178" spans="2:12" ht="12.75">
      <c r="B1178" s="10" t="s">
        <v>1203</v>
      </c>
      <c r="D1178" t="s">
        <v>561</v>
      </c>
      <c r="F1178" s="4">
        <v>31751</v>
      </c>
      <c r="G1178" s="59"/>
      <c r="H1178" s="22">
        <f>J1178/80</f>
        <v>43.7375</v>
      </c>
      <c r="I1178" s="59"/>
      <c r="J1178" s="20">
        <v>3499</v>
      </c>
      <c r="K1178" s="21" t="s">
        <v>399</v>
      </c>
      <c r="L1178" s="28" t="s">
        <v>1285</v>
      </c>
    </row>
    <row r="1179" spans="2:12" ht="12.75">
      <c r="B1179" s="10">
        <v>2</v>
      </c>
      <c r="D1179" t="s">
        <v>562</v>
      </c>
      <c r="F1179" s="4">
        <v>1202</v>
      </c>
      <c r="G1179" s="59"/>
      <c r="H1179" s="22">
        <f>J1179/80</f>
        <v>2.5375</v>
      </c>
      <c r="I1179" s="59"/>
      <c r="J1179" s="20">
        <v>203</v>
      </c>
      <c r="K1179" s="21" t="s">
        <v>399</v>
      </c>
      <c r="L1179" s="28" t="s">
        <v>1285</v>
      </c>
    </row>
    <row r="1180" spans="2:12" ht="12.75">
      <c r="B1180" s="10">
        <v>3</v>
      </c>
      <c r="D1180" t="s">
        <v>563</v>
      </c>
      <c r="F1180" s="4">
        <v>119587</v>
      </c>
      <c r="G1180" s="59"/>
      <c r="H1180" s="22">
        <f>J1180/80</f>
        <v>910.525</v>
      </c>
      <c r="I1180" s="59"/>
      <c r="J1180" s="20">
        <v>72842</v>
      </c>
      <c r="K1180" s="21" t="s">
        <v>399</v>
      </c>
      <c r="L1180" s="28" t="s">
        <v>1285</v>
      </c>
    </row>
    <row r="1181" spans="3:9" ht="12.75">
      <c r="C1181" s="1" t="s">
        <v>880</v>
      </c>
      <c r="D1181" s="15"/>
      <c r="E1181" s="15"/>
      <c r="G1181" s="59">
        <f>SUM(F1177:F1180)</f>
        <v>154611</v>
      </c>
      <c r="I1181" s="63">
        <f>SUM(J1177:J1180)</f>
        <v>76905</v>
      </c>
    </row>
    <row r="1182" spans="1:9" ht="12.75">
      <c r="A1182" s="66">
        <v>212</v>
      </c>
      <c r="B1182" s="10" t="s">
        <v>1199</v>
      </c>
      <c r="C1182" t="s">
        <v>564</v>
      </c>
      <c r="D1182" s="15"/>
      <c r="E1182" s="15"/>
      <c r="F1182" s="4">
        <v>450488</v>
      </c>
      <c r="G1182" s="59"/>
      <c r="H1182" s="4">
        <v>3117</v>
      </c>
      <c r="I1182" s="59"/>
    </row>
    <row r="1183" spans="2:9" ht="12.75">
      <c r="B1183" s="10" t="s">
        <v>1203</v>
      </c>
      <c r="D1183" t="s">
        <v>881</v>
      </c>
      <c r="F1183" s="4">
        <v>357418</v>
      </c>
      <c r="G1183" s="59"/>
      <c r="H1183" s="4">
        <v>3385</v>
      </c>
      <c r="I1183" s="59"/>
    </row>
    <row r="1184" spans="2:9" ht="12.75">
      <c r="B1184" s="10" t="s">
        <v>142</v>
      </c>
      <c r="D1184" t="s">
        <v>565</v>
      </c>
      <c r="F1184" s="4">
        <v>127287</v>
      </c>
      <c r="G1184" s="59"/>
      <c r="H1184" s="4">
        <v>4121</v>
      </c>
      <c r="I1184" s="59"/>
    </row>
    <row r="1185" spans="2:9" ht="12.75">
      <c r="B1185" s="10" t="s">
        <v>143</v>
      </c>
      <c r="D1185" t="s">
        <v>566</v>
      </c>
      <c r="F1185" s="4">
        <v>510440</v>
      </c>
      <c r="G1185" s="59"/>
      <c r="H1185" s="4">
        <v>8057</v>
      </c>
      <c r="I1185" s="59"/>
    </row>
    <row r="1186" spans="3:9" ht="12.75">
      <c r="C1186" s="1" t="s">
        <v>882</v>
      </c>
      <c r="G1186" s="59">
        <f>SUM(F1182:F1185)</f>
        <v>1445633</v>
      </c>
      <c r="I1186" s="59">
        <f>SUM(H1182:H1185)</f>
        <v>18680</v>
      </c>
    </row>
    <row r="1187" spans="1:9" ht="12.75">
      <c r="A1187" s="66">
        <v>213</v>
      </c>
      <c r="C1187" t="s">
        <v>567</v>
      </c>
      <c r="F1187" s="4">
        <v>266447</v>
      </c>
      <c r="G1187" s="59"/>
      <c r="H1187" s="4">
        <v>212</v>
      </c>
      <c r="I1187" s="59"/>
    </row>
    <row r="1188" spans="2:9" ht="12.75">
      <c r="B1188" s="10" t="s">
        <v>1018</v>
      </c>
      <c r="C1188" t="s">
        <v>568</v>
      </c>
      <c r="F1188" s="4">
        <v>32999</v>
      </c>
      <c r="G1188" s="59"/>
      <c r="H1188" s="4">
        <v>61</v>
      </c>
      <c r="I1188" s="59"/>
    </row>
    <row r="1189" spans="2:9" ht="12.75">
      <c r="B1189" s="10" t="s">
        <v>934</v>
      </c>
      <c r="C1189" t="s">
        <v>398</v>
      </c>
      <c r="F1189" s="4">
        <v>2452</v>
      </c>
      <c r="G1189" s="59"/>
      <c r="H1189" s="4">
        <v>12</v>
      </c>
      <c r="I1189" s="59"/>
    </row>
    <row r="1190" spans="1:9" ht="12.75">
      <c r="A1190" s="66">
        <v>214</v>
      </c>
      <c r="B1190" s="10">
        <v>1</v>
      </c>
      <c r="C1190" t="s">
        <v>569</v>
      </c>
      <c r="F1190" s="4">
        <v>323860</v>
      </c>
      <c r="G1190" s="59"/>
      <c r="H1190" s="4">
        <v>14821</v>
      </c>
      <c r="I1190" s="59"/>
    </row>
    <row r="1191" spans="2:9" ht="12.75">
      <c r="B1191" s="10">
        <v>2</v>
      </c>
      <c r="C1191" t="s">
        <v>883</v>
      </c>
      <c r="F1191" s="4">
        <v>54017</v>
      </c>
      <c r="G1191" s="59"/>
      <c r="H1191" s="4">
        <v>651</v>
      </c>
      <c r="I1191" s="59"/>
    </row>
    <row r="1192" spans="1:9" ht="12.75">
      <c r="A1192" s="66">
        <v>215</v>
      </c>
      <c r="B1192" s="10">
        <v>1</v>
      </c>
      <c r="C1192" t="s">
        <v>570</v>
      </c>
      <c r="F1192" s="4">
        <v>935081</v>
      </c>
      <c r="G1192" s="59"/>
      <c r="H1192" s="4">
        <v>7830</v>
      </c>
      <c r="I1192" s="59"/>
    </row>
    <row r="1193" spans="2:9" ht="12.75">
      <c r="B1193" s="10">
        <v>2</v>
      </c>
      <c r="D1193" t="s">
        <v>571</v>
      </c>
      <c r="F1193" s="4">
        <v>2474753</v>
      </c>
      <c r="G1193" s="59"/>
      <c r="H1193" s="4">
        <v>36544</v>
      </c>
      <c r="I1193" s="59"/>
    </row>
    <row r="1194" spans="2:9" ht="12.75">
      <c r="B1194" s="10">
        <v>3</v>
      </c>
      <c r="C1194" t="s">
        <v>1526</v>
      </c>
      <c r="F1194" s="4">
        <v>417349</v>
      </c>
      <c r="G1194" s="59"/>
      <c r="H1194" s="4">
        <v>8935</v>
      </c>
      <c r="I1194" s="59"/>
    </row>
    <row r="1195" spans="1:9" ht="12.75">
      <c r="A1195" s="66">
        <v>216</v>
      </c>
      <c r="B1195" s="10" t="s">
        <v>1455</v>
      </c>
      <c r="C1195" t="s">
        <v>1573</v>
      </c>
      <c r="F1195" s="4">
        <v>343812</v>
      </c>
      <c r="G1195" s="59"/>
      <c r="H1195" s="4">
        <v>6412</v>
      </c>
      <c r="I1195" s="59"/>
    </row>
    <row r="1196" spans="2:9" ht="12.75">
      <c r="B1196" s="10" t="s">
        <v>1456</v>
      </c>
      <c r="C1196" t="s">
        <v>1574</v>
      </c>
      <c r="F1196" s="4">
        <v>862567</v>
      </c>
      <c r="G1196" s="59"/>
      <c r="H1196" s="4">
        <v>13381</v>
      </c>
      <c r="I1196" s="59"/>
    </row>
    <row r="1197" spans="2:9" ht="12.75">
      <c r="B1197" s="10" t="s">
        <v>934</v>
      </c>
      <c r="C1197" t="s">
        <v>1575</v>
      </c>
      <c r="F1197" s="4">
        <v>6662</v>
      </c>
      <c r="G1197" s="59"/>
      <c r="H1197" s="4">
        <v>905</v>
      </c>
      <c r="I1197" s="59"/>
    </row>
    <row r="1198" spans="1:9" ht="12.75">
      <c r="A1198" s="66">
        <v>217</v>
      </c>
      <c r="C1198" t="s">
        <v>1576</v>
      </c>
      <c r="F1198" s="4">
        <v>104109</v>
      </c>
      <c r="G1198" s="59"/>
      <c r="H1198" s="4">
        <v>1123</v>
      </c>
      <c r="I1198" s="59"/>
    </row>
    <row r="1199" spans="1:9" ht="12.75">
      <c r="A1199" s="66">
        <v>218</v>
      </c>
      <c r="B1199" s="58"/>
      <c r="C1199" t="s">
        <v>1527</v>
      </c>
      <c r="F1199" s="4">
        <v>6403</v>
      </c>
      <c r="G1199" s="59"/>
      <c r="H1199" s="4">
        <v>1495</v>
      </c>
      <c r="I1199" s="59"/>
    </row>
    <row r="1200" spans="1:9" ht="12.75">
      <c r="A1200" s="73"/>
      <c r="B1200" s="78"/>
      <c r="C1200" s="100" t="s">
        <v>1577</v>
      </c>
      <c r="D1200" s="68"/>
      <c r="E1200" s="68"/>
      <c r="F1200" s="69"/>
      <c r="G1200" s="70">
        <f>SUM(F1153:F1199)</f>
        <v>10577933</v>
      </c>
      <c r="H1200" s="69"/>
      <c r="I1200" s="70">
        <f>SUM(H1153:H1199)</f>
        <v>147180.3625</v>
      </c>
    </row>
    <row r="1201" spans="3:12" ht="12.75">
      <c r="C1201" s="17" t="s">
        <v>1578</v>
      </c>
      <c r="F1201" s="11">
        <v>129813745</v>
      </c>
      <c r="H1201" s="38"/>
      <c r="L1201"/>
    </row>
    <row r="1202" spans="3:12" ht="12.75">
      <c r="C1202" s="17" t="s">
        <v>1579</v>
      </c>
      <c r="F1202" s="11">
        <v>365395427</v>
      </c>
      <c r="H1202" s="38"/>
      <c r="L1202"/>
    </row>
    <row r="1203" spans="3:12" ht="12.75">
      <c r="C1203" s="17" t="s">
        <v>1580</v>
      </c>
      <c r="F1203" s="11">
        <f>G188</f>
        <v>5257563</v>
      </c>
      <c r="H1203" s="38"/>
      <c r="L1203"/>
    </row>
    <row r="1204" spans="3:12" ht="12.75">
      <c r="C1204" s="17" t="s">
        <v>1189</v>
      </c>
      <c r="F1204" s="11">
        <v>181203402</v>
      </c>
      <c r="H1204" s="38"/>
      <c r="L1204"/>
    </row>
    <row r="1205" spans="3:12" ht="12.75">
      <c r="C1205" s="16" t="s">
        <v>1582</v>
      </c>
      <c r="F1205" s="187">
        <f>SUM(F10:F1199)</f>
        <v>681670137</v>
      </c>
      <c r="G1205" s="187"/>
      <c r="H1205" s="129">
        <v>438254</v>
      </c>
      <c r="I1205" s="129" t="s">
        <v>768</v>
      </c>
      <c r="L1205"/>
    </row>
    <row r="1206" spans="3:12" ht="12.75">
      <c r="C1206" s="16"/>
      <c r="F1206" s="112"/>
      <c r="G1206" s="112"/>
      <c r="H1206" s="112"/>
      <c r="I1206" s="112"/>
      <c r="L1206"/>
    </row>
    <row r="1207" spans="2:12" ht="12.75">
      <c r="B1207" s="3"/>
      <c r="C1207" s="90" t="s">
        <v>1528</v>
      </c>
      <c r="J1207"/>
      <c r="K1207" s="7"/>
      <c r="L1207"/>
    </row>
    <row r="1208" spans="1:12" ht="12.75">
      <c r="A1208" s="66" t="s">
        <v>1529</v>
      </c>
      <c r="B1208" s="3" t="s">
        <v>1531</v>
      </c>
      <c r="C1208" t="s">
        <v>1537</v>
      </c>
      <c r="F1208" s="4">
        <v>15609380</v>
      </c>
      <c r="H1208" s="91">
        <v>741</v>
      </c>
      <c r="J1208"/>
      <c r="K1208" s="7"/>
      <c r="L1208"/>
    </row>
    <row r="1209" spans="2:12" ht="12.75">
      <c r="B1209" s="3" t="s">
        <v>1532</v>
      </c>
      <c r="C1209" t="s">
        <v>298</v>
      </c>
      <c r="F1209" s="4">
        <v>3655488</v>
      </c>
      <c r="H1209" s="91">
        <v>192.8</v>
      </c>
      <c r="J1209"/>
      <c r="K1209" s="7"/>
      <c r="L1209"/>
    </row>
    <row r="1210" spans="2:12" ht="12.75">
      <c r="B1210" s="3" t="s">
        <v>1533</v>
      </c>
      <c r="D1210" t="s">
        <v>299</v>
      </c>
      <c r="F1210" s="4">
        <v>1654260</v>
      </c>
      <c r="H1210" s="91">
        <v>87.2</v>
      </c>
      <c r="J1210"/>
      <c r="K1210" s="7"/>
      <c r="L1210"/>
    </row>
    <row r="1211" spans="1:12" ht="12.75">
      <c r="A1211" s="66" t="s">
        <v>1530</v>
      </c>
      <c r="B1211" s="3" t="s">
        <v>1534</v>
      </c>
      <c r="C1211" t="s">
        <v>769</v>
      </c>
      <c r="F1211" s="4">
        <v>3309027</v>
      </c>
      <c r="H1211" s="91">
        <v>5041.2</v>
      </c>
      <c r="J1211"/>
      <c r="K1211" s="7"/>
      <c r="L1211"/>
    </row>
    <row r="1212" spans="2:12" ht="12.75">
      <c r="B1212" s="3" t="s">
        <v>1535</v>
      </c>
      <c r="C1212" t="s">
        <v>301</v>
      </c>
      <c r="F1212" s="4">
        <v>115794</v>
      </c>
      <c r="H1212" s="91">
        <v>190.5</v>
      </c>
      <c r="J1212"/>
      <c r="K1212" s="7"/>
      <c r="L1212"/>
    </row>
    <row r="1213" spans="2:12" ht="12.75">
      <c r="B1213" s="3" t="s">
        <v>1536</v>
      </c>
      <c r="D1213" t="s">
        <v>299</v>
      </c>
      <c r="F1213" s="4">
        <v>3571118</v>
      </c>
      <c r="H1213" s="91">
        <v>5873.6</v>
      </c>
      <c r="J1213"/>
      <c r="K1213" s="7"/>
      <c r="L1213"/>
    </row>
    <row r="1214" spans="2:12" ht="12.75">
      <c r="B1214" s="3"/>
      <c r="C1214" s="2" t="s">
        <v>302</v>
      </c>
      <c r="G1214" s="61">
        <f>SUM(F1208:F1213)</f>
        <v>27915067</v>
      </c>
      <c r="I1214" s="92">
        <f>SUM(H1208:H1213)</f>
        <v>12126.3</v>
      </c>
      <c r="J1214"/>
      <c r="K1214" s="7"/>
      <c r="L1214"/>
    </row>
  </sheetData>
  <mergeCells count="10">
    <mergeCell ref="F1205:G1205"/>
    <mergeCell ref="C1140:E1142"/>
    <mergeCell ref="C343:E348"/>
    <mergeCell ref="C394:E397"/>
    <mergeCell ref="C1083:E1088"/>
    <mergeCell ref="D1122:E1123"/>
    <mergeCell ref="E135:E138"/>
    <mergeCell ref="E115:E118"/>
    <mergeCell ref="E119:E123"/>
    <mergeCell ref="E131:E134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Исторический ф-т МГУ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Обзор внешней торговли России по европейской и азиатской границам за 1913 год. Ч.I. Пг., 1914.</dc:title>
  <dc:subject/>
  <dc:creator/>
  <cp:keywords/>
  <dc:description/>
  <cp:lastModifiedBy>B44K</cp:lastModifiedBy>
  <dcterms:created xsi:type="dcterms:W3CDTF">2010-11-25T12:06:38Z</dcterms:created>
  <dcterms:modified xsi:type="dcterms:W3CDTF">2017-02-03T20:25:02Z</dcterms:modified>
  <cp:category/>
  <cp:version/>
  <cp:contentType/>
  <cp:contentStatus/>
</cp:coreProperties>
</file>