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420" windowHeight="9345" activeTab="0"/>
  </bookViews>
  <sheets>
    <sheet name="Вывоз" sheetId="1" r:id="rId1"/>
    <sheet name="Привоз" sheetId="2" r:id="rId2"/>
  </sheets>
  <definedNames/>
  <calcPr fullCalcOnLoad="1"/>
</workbook>
</file>

<file path=xl/comments2.xml><?xml version="1.0" encoding="utf-8"?>
<comments xmlns="http://schemas.openxmlformats.org/spreadsheetml/2006/main">
  <authors>
    <author>B44K</author>
  </authors>
  <commentList>
    <comment ref="A252" authorId="0">
      <text>
        <r>
          <rPr>
            <sz val="10"/>
            <rFont val="Tahoma"/>
            <family val="2"/>
          </rPr>
          <t>C 1906 перешли в изделия: 57-6а</t>
        </r>
      </text>
    </comment>
    <comment ref="F28" authorId="0">
      <text>
        <r>
          <rPr>
            <sz val="10"/>
            <rFont val="Tahoma"/>
            <family val="2"/>
          </rPr>
          <t>Сумма складывается из двух строк источника: товар проходил по ст. 4бв до 28.09.1901 и по ст. 3ва – после 28.09.1901.</t>
        </r>
      </text>
    </comment>
    <comment ref="F226" authorId="0">
      <text>
        <r>
          <rPr>
            <sz val="10"/>
            <rFont val="Tahoma"/>
            <family val="2"/>
          </rPr>
          <t>Сумма складывается из двух строк источника: товар проходил по п. 3б до 15.08.1901 и по п. 2б – после 15.08.1901.</t>
        </r>
      </text>
    </comment>
    <comment ref="H226" authorId="0">
      <text>
        <r>
          <rPr>
            <sz val="10"/>
            <rFont val="Tahoma"/>
            <family val="2"/>
          </rPr>
          <t>Сумма складывается из двух строк источника: товар проходил по п. 3б до 15.08.1901 и по п. 2б – после 15.08.1901.</t>
        </r>
      </text>
    </comment>
    <comment ref="H28" authorId="0">
      <text>
        <r>
          <rPr>
            <sz val="10"/>
            <rFont val="Tahoma"/>
            <family val="2"/>
          </rPr>
          <t>Сумма складывается из двух строк источника: товар проходил по ст. 4бв до 28.09.1901 и по ст. 3ва – после 28.09.1901.</t>
        </r>
      </text>
    </comment>
  </commentList>
</comments>
</file>

<file path=xl/sharedStrings.xml><?xml version="1.0" encoding="utf-8"?>
<sst xmlns="http://schemas.openxmlformats.org/spreadsheetml/2006/main" count="2851" uniqueCount="1760">
  <si>
    <t>Группа II. Животные продукты и изделия из животных продуктов</t>
  </si>
  <si>
    <t>Группа III. Лесной товар, деревянные и корзинные изделия</t>
  </si>
  <si>
    <t>Свинец в свинках и лому</t>
  </si>
  <si>
    <t>Глет, зильберглет, свинцовая зола</t>
  </si>
  <si>
    <t>Свинец в рулях, листах, проволоке и трубах</t>
  </si>
  <si>
    <t>Гартблей или типографский металл, не в деле</t>
  </si>
  <si>
    <t>Золото в изделиях всякого рода и проч.</t>
  </si>
  <si>
    <t>Серебро в изделиях и проч.</t>
  </si>
  <si>
    <t>Золото и серебро в тонких листах и проч.</t>
  </si>
  <si>
    <t>Мишура волоченая и пряденая и проч.</t>
  </si>
  <si>
    <t>Карандаши всякие, в т.ч.цветные, в оправе или без оной</t>
  </si>
  <si>
    <t>Прочие принадлежности для письма, рисования, живописи, в др.статьях непоименов.: перья, чернильницы, облатки и проч.</t>
  </si>
  <si>
    <t>Аспидные доски и грифели</t>
  </si>
  <si>
    <t>Вещи для музеев, коллекций или кабинетов археологич. и проч.</t>
  </si>
  <si>
    <t>Итого товаров по группе X-й</t>
  </si>
  <si>
    <t>Всего жизненных припасов</t>
  </si>
  <si>
    <t>Всего сырых и полуобработанных материалов</t>
  </si>
  <si>
    <t>Всего животных</t>
  </si>
  <si>
    <t>Изделия из белого, некрашеного стекла и хрусталя, шлифованные, полированные, граненые, но без украшений</t>
  </si>
  <si>
    <t>Всего товаров</t>
  </si>
  <si>
    <t>жареный, в зернах и молотый; суррогаты кофейные всякие молотые или прессованные</t>
  </si>
  <si>
    <t>в сигарах; крошеный, завернутый в табачные листья; папиросы</t>
  </si>
  <si>
    <t>Мясо соленое, копченое и вяленое, кроме свиного</t>
  </si>
  <si>
    <t>Мясо соленое, копченое и вяленое, свиное</t>
  </si>
  <si>
    <t>мытая перегон</t>
  </si>
  <si>
    <t>Льняная пряжа</t>
  </si>
  <si>
    <t>Пеньковая пряжа</t>
  </si>
  <si>
    <t>Астралин, пиронафт, соляровое масло</t>
  </si>
  <si>
    <t>Музыкальные инструменты (фортепиано и т.п.)</t>
  </si>
  <si>
    <t>Спички</t>
  </si>
  <si>
    <t>Химические и фармацевтич.продукты, особо непоименов.</t>
  </si>
  <si>
    <t>9а</t>
  </si>
  <si>
    <t>1-Пр</t>
  </si>
  <si>
    <t>Эфир (серный)</t>
  </si>
  <si>
    <t>Коллодиум</t>
  </si>
  <si>
    <t>Хлорал и хлороформ</t>
  </si>
  <si>
    <t>Опий и лактукарий</t>
  </si>
  <si>
    <t>Всего химических и фармацевтических материалов</t>
  </si>
  <si>
    <t>Масла: оливковое и деревянное</t>
  </si>
  <si>
    <t>Масло какао</t>
  </si>
  <si>
    <t>Олифа или вареное масло</t>
  </si>
  <si>
    <t>ализариновое</t>
  </si>
  <si>
    <t>кокосовое</t>
  </si>
  <si>
    <t>Глицерин неочищенный</t>
  </si>
  <si>
    <t>Итого растительного масла и глицерина</t>
  </si>
  <si>
    <t>Локомобили при сложных молотилках и паровых плугах</t>
  </si>
  <si>
    <t>4е</t>
  </si>
  <si>
    <t>Жнеи-сноповязалки</t>
  </si>
  <si>
    <t>Жнеи с самосбрасывающим прибором</t>
  </si>
  <si>
    <t>Паровые плуги</t>
  </si>
  <si>
    <t>Сложные клеверные молотилки с двумя барабанами</t>
  </si>
  <si>
    <t>Сложные паровые молотилки с барабанами бильными и проч.</t>
  </si>
  <si>
    <t>6д</t>
  </si>
  <si>
    <t>6е</t>
  </si>
  <si>
    <t>Машины для разбрасывания порошкообразных удобрений</t>
  </si>
  <si>
    <t>Дробилки для винограда</t>
  </si>
  <si>
    <t>Непрерывно-действующие виноградные прессы</t>
  </si>
  <si>
    <t>Центробежные сливкоотделители и их части</t>
  </si>
  <si>
    <t>Всякие вновь изобретенные или усовершенств. с/х машины и орудия для опытных станций и музеев</t>
  </si>
  <si>
    <t>Итого сложных сельскохозяйственных машин</t>
  </si>
  <si>
    <t>6ж</t>
  </si>
  <si>
    <t>6з</t>
  </si>
  <si>
    <t>6и</t>
  </si>
  <si>
    <t>6i</t>
  </si>
  <si>
    <t>6к</t>
  </si>
  <si>
    <t>6л</t>
  </si>
  <si>
    <t>6м</t>
  </si>
  <si>
    <t>медные и из медных сплавов</t>
  </si>
  <si>
    <t>Всего машин и аппаратов</t>
  </si>
  <si>
    <t>весом более 3 пудов в штуке</t>
  </si>
  <si>
    <t>весом не более 3 пудов в штуке; разновесы</t>
  </si>
  <si>
    <t>Микроскопы и принадлежности к ним</t>
  </si>
  <si>
    <t>Фотографические аппараты</t>
  </si>
  <si>
    <t>Аппараты телеграфные и телефонные</t>
  </si>
  <si>
    <t>Итого физических приборов и аппаратов</t>
  </si>
  <si>
    <t>Часовые механизмы для карманных часов</t>
  </si>
  <si>
    <t>для часов деревянных, с медными или дерев.колесами</t>
  </si>
  <si>
    <t>Дрова дубовые</t>
  </si>
  <si>
    <t>березовые</t>
  </si>
  <si>
    <t>Дерево ореховое</t>
  </si>
  <si>
    <t>пальмовое</t>
  </si>
  <si>
    <t>Клепка всякая</t>
  </si>
  <si>
    <t>га</t>
  </si>
  <si>
    <t>гб</t>
  </si>
  <si>
    <t>Итого лесных материалов</t>
  </si>
  <si>
    <t>Семена клевера</t>
  </si>
  <si>
    <t>тимофеевой травы</t>
  </si>
  <si>
    <t>вики</t>
  </si>
  <si>
    <t>лупина</t>
  </si>
  <si>
    <t>прочих кормовых трав</t>
  </si>
  <si>
    <t>особо непоименов.</t>
  </si>
  <si>
    <t>Итого семян</t>
  </si>
  <si>
    <t>Итого выжимок</t>
  </si>
  <si>
    <t>Солодковый корень</t>
  </si>
  <si>
    <t>свыше 2400 кв.вершков</t>
  </si>
  <si>
    <t>свыше 50 кв.вершков, до 100 кв.в. включительно</t>
  </si>
  <si>
    <t>1з</t>
  </si>
  <si>
    <t>1и</t>
  </si>
  <si>
    <t>1i</t>
  </si>
  <si>
    <t>Зеркальные стекла, необработанные после литья:</t>
  </si>
  <si>
    <t>3и</t>
  </si>
  <si>
    <t>3i</t>
  </si>
  <si>
    <t>Итого зеркальных стекол и зеркал</t>
  </si>
  <si>
    <t>Итого товаров по группе IV-й</t>
  </si>
  <si>
    <t>Группа 5. Топливо (минеральное и растительное), асфальт, смолы и продукты обработки их</t>
  </si>
  <si>
    <t>Уголь каменный</t>
  </si>
  <si>
    <t>Кокс</t>
  </si>
  <si>
    <t>Деготь и смола всякие, кроме особо поименов.</t>
  </si>
  <si>
    <t>Нафталин неочищенный</t>
  </si>
  <si>
    <t>отделанные простыми материалами:</t>
  </si>
  <si>
    <t>Прутяные и плетеные изделия, отделанные бронзировкою, серебрением или золочением</t>
  </si>
  <si>
    <t>Рогожи и кули из оных</t>
  </si>
  <si>
    <t>Итого прутяных, плетеных и т.п. изделий</t>
  </si>
  <si>
    <t>Итого товаров по группе III-й</t>
  </si>
  <si>
    <t>Группа 4. Керамические материалы и изделия</t>
  </si>
  <si>
    <t>Мел в кусках, неочищенный и нежженый</t>
  </si>
  <si>
    <t>Известь жирная (не гидравлическая)</t>
  </si>
  <si>
    <t>Цемент портландский, искусственный или естественный</t>
  </si>
  <si>
    <t>Итого строительных материалов</t>
  </si>
  <si>
    <t>4д</t>
  </si>
  <si>
    <t>Всякий естественный песок</t>
  </si>
  <si>
    <t>Земля инфузорная</t>
  </si>
  <si>
    <t>Фильтры из угля</t>
  </si>
  <si>
    <t>Камень литографский</t>
  </si>
  <si>
    <t>Камни мельничные</t>
  </si>
  <si>
    <t>Слюда в кусках</t>
  </si>
  <si>
    <t>7а</t>
  </si>
  <si>
    <t>7б</t>
  </si>
  <si>
    <t>8а</t>
  </si>
  <si>
    <t>8б</t>
  </si>
  <si>
    <t>Бирюза не в деле</t>
  </si>
  <si>
    <t>Янтарь, кроме особо поименов.</t>
  </si>
  <si>
    <t>1ба</t>
  </si>
  <si>
    <t>1бб</t>
  </si>
  <si>
    <t>Пемза</t>
  </si>
  <si>
    <t>В кусках: Наждак</t>
  </si>
  <si>
    <t>Молотые: Наждак</t>
  </si>
  <si>
    <t>на бумаге</t>
  </si>
  <si>
    <t>на полотне</t>
  </si>
  <si>
    <t>Гусеничный клей для деревьев</t>
  </si>
  <si>
    <t>дюжин</t>
  </si>
  <si>
    <t>принято считать 40 дюжин = 1 пуду</t>
  </si>
  <si>
    <t>принято считать 1шт=20 пуд</t>
  </si>
  <si>
    <t>принято считать 1шт=5 пуд</t>
  </si>
  <si>
    <t>принято считать 1шт=1 пуд</t>
  </si>
  <si>
    <t>Дерево всякое в листах и фанерках, не более 0,25 дюйма толщиной</t>
  </si>
  <si>
    <t>Черенки виноградной лозы</t>
  </si>
  <si>
    <t>Антрацен сырой (неочищенный)</t>
  </si>
  <si>
    <t>Платформы и угольные вагоны для железных дорог</t>
  </si>
  <si>
    <t>Товарные вагоны и вагоны-цистерны железнодорожные</t>
  </si>
  <si>
    <t>Пассажирские вагоны 3-го и 2-го класса</t>
  </si>
  <si>
    <t>Пассажирские вагоны 3-го класса, также багажные и почтовые</t>
  </si>
  <si>
    <t>для электрических железных дорог – большие</t>
  </si>
  <si>
    <t>для конно-железных дорог – одноконные</t>
  </si>
  <si>
    <t>для электрических железных дорог – малые</t>
  </si>
  <si>
    <t>9б</t>
  </si>
  <si>
    <t>Суда железные морские для плавания на внешних морях</t>
  </si>
  <si>
    <t>Любительские морские паровые яхты</t>
  </si>
  <si>
    <t>Землечерпательные машины и землесосы</t>
  </si>
  <si>
    <t>Ледоколы для морских портов</t>
  </si>
  <si>
    <t>Плавучие доки</t>
  </si>
  <si>
    <t>Всякие суда железные для плавания по реке Дунаю</t>
  </si>
  <si>
    <t>баржи</t>
  </si>
  <si>
    <t>плавучие краны</t>
  </si>
  <si>
    <t>1к</t>
  </si>
  <si>
    <t>Тряпье всякое, кроме шерстяного:</t>
  </si>
  <si>
    <t>с пошлиною</t>
  </si>
  <si>
    <t>Бумажная масса всякая (кроме целлюлозы) и проч.</t>
  </si>
  <si>
    <t>Целлюлоза во всяком виде</t>
  </si>
  <si>
    <t>Древесно-бумажная масса, спрессованная в листы, в виде картона, и проч.</t>
  </si>
  <si>
    <t>Картон, кроме поименов. в пп. 1 и 4</t>
  </si>
  <si>
    <t>Кровельный толь, несмоленый и просмоленный</t>
  </si>
  <si>
    <t>Изделия из бумаги битой; картон и бумага, намазанные или пропитанные смолой, антисептиками и проч.</t>
  </si>
  <si>
    <t>Воротнички, рукавчики и манишки, приготовленные из бумаги и проч.</t>
  </si>
  <si>
    <t>Бумага непроклеенная всякая, кроме особо поименов., белая и цветная</t>
  </si>
  <si>
    <t>проклеенная всякая, кроме особо поименов., и проч.; тетрадки</t>
  </si>
  <si>
    <t>Картон бристольский и всякий, сатинированный и полированный</t>
  </si>
  <si>
    <t>Прозрачные ткани и бумага для копировки</t>
  </si>
  <si>
    <t>Бумага для письма, типографская и проч., цветная и проч.</t>
  </si>
  <si>
    <t>6аа</t>
  </si>
  <si>
    <t>6аб</t>
  </si>
  <si>
    <t>фотографическая, светочувствительные фотограф. пластинки</t>
  </si>
  <si>
    <t>папиросная и тонкая оберточная</t>
  </si>
  <si>
    <t>в изделиях: конверты, абажуры, искусственные цветы из бумаги и т.п.</t>
  </si>
  <si>
    <t>Олеографии и хромолитографии</t>
  </si>
  <si>
    <t>Растительный пергамент</t>
  </si>
  <si>
    <t>Гравюры, эстампы, рисунки и т.п., типографск. и проч.</t>
  </si>
  <si>
    <t>7в</t>
  </si>
  <si>
    <t>7Пр</t>
  </si>
  <si>
    <t>Переплетные и картонажные изделия, кроме отн. к ст.215 и проч.</t>
  </si>
  <si>
    <t>Картины и проч., исполненные от руки на бумаге и холсте; манускрипты, не в корешковых переплетах</t>
  </si>
  <si>
    <t>Ноты, не в корешковых переплетах</t>
  </si>
  <si>
    <t>в корешковых переплетах</t>
  </si>
  <si>
    <t>Карты географические; чертежи печатные, литографир., фотографиров., не в корешковых переплетах</t>
  </si>
  <si>
    <t>Книги и повременные издания, печатанные на иностр.яз. и проч. – не в корешковых переплетах</t>
  </si>
  <si>
    <t>Книги, отпечатанные за границею на русском языке – не в корешковых переплетах</t>
  </si>
  <si>
    <t>Книги, отпечатанные за границею на польском языке – не в корешковых переплетах</t>
  </si>
  <si>
    <t>Джута сырец</t>
  </si>
  <si>
    <t>Лен, льняная кудель и пакля и льняные очески</t>
  </si>
  <si>
    <t>Пенька , пеньковая кудель, пакля и пеньковые очески</t>
  </si>
  <si>
    <t>Манильская пенька, волокна крапивные и другие тюпю растит. вещества</t>
  </si>
  <si>
    <t>Шелковый отброс, бур-де-суа, буррет нечесан. и проч.</t>
  </si>
  <si>
    <t>Итого частей животных и животных продуктов</t>
  </si>
  <si>
    <t>Щетинные изделия простые; кисти щетинные и всякие для живописи</t>
  </si>
  <si>
    <t>Волос в деле всякий, кроме человеческого; материи и сита волосяные</t>
  </si>
  <si>
    <t>Пух и перья, кроме особо поименов.</t>
  </si>
  <si>
    <t>Губка грецкая</t>
  </si>
  <si>
    <t>Сушь, сало обработанное, дегра</t>
  </si>
  <si>
    <t>Олеин, олеиновая кислота</t>
  </si>
  <si>
    <t>Спермацет в очищенном виде</t>
  </si>
  <si>
    <t>Пальметин</t>
  </si>
  <si>
    <t>Стеарин</t>
  </si>
  <si>
    <t>Рыбий жир прозрачный</t>
  </si>
  <si>
    <t>Итого сала и масла животного происхождения</t>
  </si>
  <si>
    <t>4в</t>
  </si>
  <si>
    <t>Воск горный сырой (озокерит), хотя бы плавленный</t>
  </si>
  <si>
    <t>пчелиный</t>
  </si>
  <si>
    <t>горный очищенный (церезин)</t>
  </si>
  <si>
    <t>всякий растительный для прививки дерев</t>
  </si>
  <si>
    <t>Парафин</t>
  </si>
  <si>
    <t>Вазелин (кроме очищенного, без запаха и вкуса)</t>
  </si>
  <si>
    <t>Зеркальные стекла обработанные, листовое стекло нелитое, полиров.:</t>
  </si>
  <si>
    <t>Натр и кали двууглекислые</t>
  </si>
  <si>
    <t>Столярная, токарная и резная работа с украшениями из меди и пр., весом в штуке 3фунта и более</t>
  </si>
  <si>
    <t>Итого столярной, токарной и резной работы</t>
  </si>
  <si>
    <t>Сено во всяком виде</t>
  </si>
  <si>
    <t>Солома неочищенная</t>
  </si>
  <si>
    <t>Семена свекловицы</t>
  </si>
  <si>
    <t>Семя кунжутное</t>
  </si>
  <si>
    <t>хлопчатниковое</t>
  </si>
  <si>
    <t>рициновое</t>
  </si>
  <si>
    <t>3д</t>
  </si>
  <si>
    <t>Итого лесного товара</t>
  </si>
  <si>
    <t>в изделиях</t>
  </si>
  <si>
    <t>3-Пр.2</t>
  </si>
  <si>
    <t>Деревянная резная работа (кроме п.4); столярная и токарная работа позолоченная и проч.</t>
  </si>
  <si>
    <t>скатерти, салфетки и полотенца</t>
  </si>
  <si>
    <t>Полотно парусное</t>
  </si>
  <si>
    <t>Брезенты</t>
  </si>
  <si>
    <t>Пр.</t>
  </si>
  <si>
    <t>Полотнища для сноповязалок и сортировок</t>
  </si>
  <si>
    <t>Итого пеньковых и льняных изделий</t>
  </si>
  <si>
    <t>Итого шелковых и полушелковых изделий</t>
  </si>
  <si>
    <t>Итого экипажей</t>
  </si>
  <si>
    <t>Пассажирские вагоны 2-го класса</t>
  </si>
  <si>
    <t>Итого вагонов для железных дорог</t>
  </si>
  <si>
    <t>Пр.3а</t>
  </si>
  <si>
    <t>речные, озерные и для Каспийского моря непаровые</t>
  </si>
  <si>
    <t>паровые</t>
  </si>
  <si>
    <t>для работы в приморских портах:</t>
  </si>
  <si>
    <t>буксирные пароходы</t>
  </si>
  <si>
    <t>Итого судов железных</t>
  </si>
  <si>
    <t>Суда деревянные речные и морские непаровые</t>
  </si>
  <si>
    <t>Итого судов деревянных</t>
  </si>
  <si>
    <t>Итого товаров по группе VII-й</t>
  </si>
  <si>
    <t>Группа 8. Писчебумажный товар и произведения печати</t>
  </si>
  <si>
    <t>беспошлинно, для фабрик</t>
  </si>
  <si>
    <t>шерстяное, обрезки шерстяные и проч.</t>
  </si>
  <si>
    <t>Итого бумажной массы</t>
  </si>
  <si>
    <t>Трубочки для навертывания пряжи</t>
  </si>
  <si>
    <t>Волос всякий другой, не в деле</t>
  </si>
  <si>
    <t>Волос человеческий, не в деле</t>
  </si>
  <si>
    <t>Волос человеческий, в деле</t>
  </si>
  <si>
    <t>Итого волоса и щетины</t>
  </si>
  <si>
    <t>Подушки, тюфяки -- набитые перьями, пухом и проч.</t>
  </si>
  <si>
    <t>Ус китовый всякий</t>
  </si>
  <si>
    <t>Сало животное, кроме особо поименованного</t>
  </si>
  <si>
    <t>Ворвань мутная, неочищ. и проч.; ястык, спермацет неочищ.</t>
  </si>
  <si>
    <t>Масла животного происхождения всякие, кроме особо поименов.</t>
  </si>
  <si>
    <t>Факелы и фитили</t>
  </si>
  <si>
    <t>Кожи невыделанные или шкуры и проч. – сухие и сухосоленые</t>
  </si>
  <si>
    <t>Обрезки невыделанных кож или шкур</t>
  </si>
  <si>
    <t>Кожи выделанные малые (кр.п.2), дубленые и пр.; кожи рыб и земноводных и проч.</t>
  </si>
  <si>
    <t>Лайка, шагрень и проч.; лакированные кожи малые</t>
  </si>
  <si>
    <t>Кожи выделанные большие – дубленые, квасцов., сыромятные</t>
  </si>
  <si>
    <t>морского бобра, лисицы чернобурой, соболя и проч.</t>
  </si>
  <si>
    <t>выхухольи</t>
  </si>
  <si>
    <t>опоссума и кенгуру</t>
  </si>
  <si>
    <t>выдровые</t>
  </si>
  <si>
    <t>барашковые (каракули) крашеные</t>
  </si>
  <si>
    <t>енота, хорька, кролика, медвежьи и проч.</t>
  </si>
  <si>
    <t>лисьи и куньи, привезенные на росс.судах в порты Арханг.губ. жителями оной</t>
  </si>
  <si>
    <t>лисьи (кроме поименов. в п.1) и части таких шкур</t>
  </si>
  <si>
    <t>Мягкая рухлядь, особо непоименов.</t>
  </si>
  <si>
    <t>Пр2а</t>
  </si>
  <si>
    <t>Пр3а</t>
  </si>
  <si>
    <t>Шкуры моржовые, оленьи и проч., привезенные на росс.судах в порты Арханг.губ. жителями оной</t>
  </si>
  <si>
    <t>барашковые (каракули) некрашеные</t>
  </si>
  <si>
    <t>бараньи прочие, некрашеные</t>
  </si>
  <si>
    <t>Обувь всякая (кроме особо поименов.), готовая и проч.</t>
  </si>
  <si>
    <t>Обувь дамская из шевро, в готовом и подготовленном виде</t>
  </si>
  <si>
    <t>из шелковой материи, в готовом и подготовленном виде</t>
  </si>
  <si>
    <t>Изделия из замши, лайки, сафьяна, пергамента, кроме обуви и хирургич. аппаратов</t>
  </si>
  <si>
    <t>Перчатки скроенные, но не сшитые</t>
  </si>
  <si>
    <t>Записные книжки и портфели кожаные -- из замши, лайки, сафьяна, пергамента</t>
  </si>
  <si>
    <t>Чемоданы; изделия из кожи, толстых джутовых и пеньковых тканей и проч.</t>
  </si>
  <si>
    <t>Приводные машинные ремни сшитые</t>
  </si>
  <si>
    <t>Кнуты, ведра и т.п. грубые (простые) кожаные изделия</t>
  </si>
  <si>
    <t>Дерево простых пород; тик и проч.:</t>
  </si>
  <si>
    <t>дрова всякие</t>
  </si>
  <si>
    <t>бревна, жерди, кругляки</t>
  </si>
  <si>
    <t>фашины, хворост</t>
  </si>
  <si>
    <t>в плахах, брусьях (свыше. 2д. толщ.)</t>
  </si>
  <si>
    <t>в досках и брусках (свыше 0,25 до 2д. вкл.), неструг.</t>
  </si>
  <si>
    <t>Дерево ценных пород для столярной и токарной работы в брусьях и проч.</t>
  </si>
  <si>
    <t>Дерево пробковое, не в деле</t>
  </si>
  <si>
    <t>Деревянные изделия в плотничной обработке</t>
  </si>
  <si>
    <t>Стружка упаковочная и всякая другая</t>
  </si>
  <si>
    <t>Клепка в готовом виде, кроме беспошлинной буковой</t>
  </si>
  <si>
    <t>Бочарная буковая клепка и обручи, привезенные беспошлинно</t>
  </si>
  <si>
    <t>Дерево пробковое в подготовленном виде</t>
  </si>
  <si>
    <t>Столярная и токарная работа из дерева простых пород, нелакиров., неполиров. и пр.; шпильки для сапогов</t>
  </si>
  <si>
    <t>из дерева ценных пород и проч.; а также из простых пород лакиров., полиров. и пр.</t>
  </si>
  <si>
    <t>Неотделимые рамы с зеркалами, имеющими св.50кв.вершков в штуке</t>
  </si>
  <si>
    <t>Мебель и деревянные изделия с черновою обивкою или с плетеньями</t>
  </si>
  <si>
    <t>Предметы, поименов. в п.4 – с черновою обивкою</t>
  </si>
  <si>
    <t>Мебель и деревянные изделия с окончательною обивкою</t>
  </si>
  <si>
    <t>Предметы, поименов. в п.4 – с окончательною обивкою</t>
  </si>
  <si>
    <t>Части растений в их естеств.состоянии</t>
  </si>
  <si>
    <t>Семена, особо непоименов.</t>
  </si>
  <si>
    <t>4ба</t>
  </si>
  <si>
    <t>4бб</t>
  </si>
  <si>
    <t>Цветы и листья свежие и засушенные (некраш. и краш.); мох</t>
  </si>
  <si>
    <t>Луковицы и коренья цветочные</t>
  </si>
  <si>
    <t>Грибы свежие и сушеные</t>
  </si>
  <si>
    <t>Обработанные материалы для корзинного дела и проч.</t>
  </si>
  <si>
    <t>Корзины, ковры, маты, циновки и проч. – некрашеные</t>
  </si>
  <si>
    <t>Корзины (кроме п.1), плетеные изделия; мебель разная и проч.:</t>
  </si>
  <si>
    <t>Всего фруктов и ягод</t>
  </si>
  <si>
    <t>Оливки и маслины сухие, в рассоле и масле</t>
  </si>
  <si>
    <t>Каперсы сухие, в рассоле и масле</t>
  </si>
  <si>
    <t>Анис, тмин, кишнец, орехи померанцевые</t>
  </si>
  <si>
    <t>2а</t>
  </si>
  <si>
    <t>2б</t>
  </si>
  <si>
    <t>Рожки турецкие</t>
  </si>
  <si>
    <t>Часы башенные</t>
  </si>
  <si>
    <t>Итого часового товара</t>
  </si>
  <si>
    <t>Рояли</t>
  </si>
  <si>
    <t>Пианино</t>
  </si>
  <si>
    <t>Органы непереносные всякие</t>
  </si>
  <si>
    <t>тыс.пуд.</t>
  </si>
  <si>
    <t>Серебро и всякого рода лигатурные сплавы из серебра и проч.: в слитках, порошке и прокатанное в полосы и листы (кроме поименов. в ст.148,5)</t>
  </si>
  <si>
    <t>с выдачею премии с пуда:</t>
  </si>
  <si>
    <t>по 4р. 65к.</t>
  </si>
  <si>
    <t>по 4р. 87 1/2к.</t>
  </si>
  <si>
    <t>по 5р. 40к.</t>
  </si>
  <si>
    <t>пшеничный</t>
  </si>
  <si>
    <t>прессованные сухие</t>
  </si>
  <si>
    <t>соленые и моченые</t>
  </si>
  <si>
    <t>принято считать 250 штук = 1 пуд</t>
  </si>
  <si>
    <t>рафинадные</t>
  </si>
  <si>
    <t>Конфеты и варенья</t>
  </si>
  <si>
    <t>пудра</t>
  </si>
  <si>
    <t>принято считать 15 тыс.штук = 1 пуд</t>
  </si>
  <si>
    <t>принято считать 20 тыс.штук = 1 пуд</t>
  </si>
  <si>
    <t>принято считать 1000 грд. = 8 пудов</t>
  </si>
  <si>
    <t>принято считать 1 бутылка = 3 фунта</t>
  </si>
  <si>
    <t>к</t>
  </si>
  <si>
    <t>Порядок следования пунктов в источнике другой</t>
  </si>
  <si>
    <t>водопропускной</t>
  </si>
  <si>
    <t>Домашняя птица битая и дичь</t>
  </si>
  <si>
    <t>принято считать 1 штука = 10 фунтов</t>
  </si>
  <si>
    <t>принято считать 1 штука = 5 фунтов</t>
  </si>
  <si>
    <t>принято считать 1 штука = 20 пудов</t>
  </si>
  <si>
    <t>принято считать 1 штука = 10 пудов</t>
  </si>
  <si>
    <t>Малахит в изделиях</t>
  </si>
  <si>
    <t>принято считать 1 штука = 30 фунтов</t>
  </si>
  <si>
    <t>принято считать 1 штука = 1 пуд</t>
  </si>
  <si>
    <r>
      <t xml:space="preserve">Итого хлеба </t>
    </r>
    <r>
      <rPr>
        <sz val="10"/>
        <rFont val="Arial Cyr"/>
        <family val="2"/>
      </rPr>
      <t>(кроме картофеля, гороха и бобов)</t>
    </r>
  </si>
  <si>
    <t>3ва, 4бв и 4бв-Пр</t>
  </si>
  <si>
    <t>Музыкальные инструменты, особо непоименов., и принадлежн. к ним</t>
  </si>
  <si>
    <t>Итого музыкальных инструментов</t>
  </si>
  <si>
    <t>Коляски детские; кресла на колесах для больных</t>
  </si>
  <si>
    <t>Обрезки невыделанных сырых кож</t>
  </si>
  <si>
    <t>Кожи лайковые</t>
  </si>
  <si>
    <t>выделанные прочие</t>
  </si>
  <si>
    <t>Итого кож</t>
  </si>
  <si>
    <t>Костяной уголь</t>
  </si>
  <si>
    <t>Итого кости</t>
  </si>
  <si>
    <t>Фосфориты, кроме молотых</t>
  </si>
  <si>
    <t>Волос человеческий</t>
  </si>
  <si>
    <t>Щетина не в деле</t>
  </si>
  <si>
    <t>Пух всякий</t>
  </si>
  <si>
    <t>Перо птичье</t>
  </si>
  <si>
    <t>Тряпье и лоскутье всякое</t>
  </si>
  <si>
    <t>Древесно-бумажная масса</t>
  </si>
  <si>
    <t>Сало баранье</t>
  </si>
  <si>
    <t>говяжье</t>
  </si>
  <si>
    <t>свиное топленое</t>
  </si>
  <si>
    <t>Воск пчелиный</t>
  </si>
  <si>
    <t>Коконы</t>
  </si>
  <si>
    <t>Шелковые очески</t>
  </si>
  <si>
    <t>Итого шелка</t>
  </si>
  <si>
    <t>Шерсть непряденая (сырец)</t>
  </si>
  <si>
    <t>овечья обыкновенная</t>
  </si>
  <si>
    <t>мытая</t>
  </si>
  <si>
    <t>мериносовая</t>
  </si>
  <si>
    <t>верблюжья</t>
  </si>
  <si>
    <t>всякая другая</t>
  </si>
  <si>
    <t>Шерсть пряденая</t>
  </si>
  <si>
    <t>Шерстяные очески</t>
  </si>
  <si>
    <t>обрезки</t>
  </si>
  <si>
    <t>Пуша козья, в сыром виде</t>
  </si>
  <si>
    <t>Итого шерсти</t>
  </si>
  <si>
    <t>Цемент</t>
  </si>
  <si>
    <t>Известь</t>
  </si>
  <si>
    <t>Асбест</t>
  </si>
  <si>
    <t>Шлаки от железоделат. производства</t>
  </si>
  <si>
    <t>прочие, огарки кислотные</t>
  </si>
  <si>
    <t>Уголь каменный и кокс</t>
  </si>
  <si>
    <t>древесный</t>
  </si>
  <si>
    <t>152-154</t>
  </si>
  <si>
    <t>Смола древесная</t>
  </si>
  <si>
    <t>Гудрон, асфальт</t>
  </si>
  <si>
    <t>марганцевая</t>
  </si>
  <si>
    <t>Руды медные</t>
  </si>
  <si>
    <t>свинцовые</t>
  </si>
  <si>
    <t>прочие, особо непоименов.</t>
  </si>
  <si>
    <t>Отбросы металлические</t>
  </si>
  <si>
    <t>ба</t>
  </si>
  <si>
    <t>бб</t>
  </si>
  <si>
    <t>бв</t>
  </si>
  <si>
    <t>бг</t>
  </si>
  <si>
    <t>Чугун в штыках и лому</t>
  </si>
  <si>
    <t>в лому</t>
  </si>
  <si>
    <t>Сталь в лому</t>
  </si>
  <si>
    <t>Сталь прочих сортов</t>
  </si>
  <si>
    <t>Итого металлов не в деле</t>
  </si>
  <si>
    <t>Нефть сырая</t>
  </si>
  <si>
    <t>Нефтяные остатки</t>
  </si>
  <si>
    <t>Итого нефтяных продуктов</t>
  </si>
  <si>
    <t>Скипидар</t>
  </si>
  <si>
    <t>Терпентин</t>
  </si>
  <si>
    <t>Кора древесная (дубло)</t>
  </si>
  <si>
    <t>Дубильные вещества, особо непоименов.</t>
  </si>
  <si>
    <t>Красильные глины</t>
  </si>
  <si>
    <t>Лаки всякие</t>
  </si>
  <si>
    <t>Ликоподий или семя плаунное</t>
  </si>
  <si>
    <t>Спорынья или рожки хлебные</t>
  </si>
  <si>
    <t>рыбий всякий прочий</t>
  </si>
  <si>
    <t>Отруби хлебные и другие отбросы мельничного производства</t>
  </si>
  <si>
    <t>Овощи свежие и сухие прессованные</t>
  </si>
  <si>
    <t>Овощи сухие непрессованные, соленые и моченые</t>
  </si>
  <si>
    <t>Фрукты и ягоды свежие, моченые и соленые</t>
  </si>
  <si>
    <t>Фрукты и ягоды сухие всякие</t>
  </si>
  <si>
    <t>овечий (качкавал) и творог овечий</t>
  </si>
  <si>
    <t>Молоко коровье в натуральном виде</t>
  </si>
  <si>
    <t>Патока и сиропы свеклосахарные и рафинадные</t>
  </si>
  <si>
    <t>маринованная</t>
  </si>
  <si>
    <t>Сахар рафинад и мелис, в головах, кусках и плитках</t>
  </si>
  <si>
    <t>леденец в кристаллах</t>
  </si>
  <si>
    <t>Прочие, особо непоименованные, съестные припасы</t>
  </si>
  <si>
    <t>Барда и др. кормовые средства для животных</t>
  </si>
  <si>
    <t>Вина виноградные нешипучие в бочках</t>
  </si>
  <si>
    <t>Прочие и особо непоименов. жизненные припасы, за исключением съестных</t>
  </si>
  <si>
    <t>Брусья ( в т.ч. балки, стропила, мауерлаты и т.п.)</t>
  </si>
  <si>
    <t>Доски (в т.ч. латты, шпалы, горбыли и т.п.)</t>
  </si>
  <si>
    <t>Дерево для спичек в кряжах и проч.</t>
  </si>
  <si>
    <t>Хворост, пни и всякие отбросы от обработки дерева: щепки, опилки и т.п.</t>
  </si>
  <si>
    <t>Дерево прочее поделочное, особо непоименов.</t>
  </si>
  <si>
    <t>рапсовое и сурепное (репак)</t>
  </si>
  <si>
    <t>маковое, подсолнечное и др. масляничные семена</t>
  </si>
  <si>
    <t>Выжимки из семян льняных</t>
  </si>
  <si>
    <t>конопляных</t>
  </si>
  <si>
    <t>подсолнечных</t>
  </si>
  <si>
    <t>рапсовых и сурепных</t>
  </si>
  <si>
    <t>Всякие растения и части их, употребляемые в медицине</t>
  </si>
  <si>
    <t>Растения живые и сухие всякие и части их</t>
  </si>
  <si>
    <t>выдровые, бобровые и медвежьи</t>
  </si>
  <si>
    <t>разные, особо непоименов.</t>
  </si>
  <si>
    <t>Кость не в деле всякая, кроме особо непоименов.</t>
  </si>
  <si>
    <t>молотая, обработанная серною кислотою</t>
  </si>
  <si>
    <t>Кость в порошкообразном состоянии (костяная мука)</t>
  </si>
  <si>
    <t>Таблица переведена в электронный вид в рамках проекта "История и статистика внешней торговли России, 1897–1916"</t>
  </si>
  <si>
    <t>Источник данных:</t>
  </si>
  <si>
    <t>Вывоз из России всех учитываемых товаров и товарных групп за 1901 г.</t>
  </si>
  <si>
    <t>Обзор внешней торговли России по европейской и азиатской границам за 1901 год. СПб., 1903. Табл. IV.</t>
  </si>
  <si>
    <t>Привоз в Россию всех учитываемых товаров и товарных групп за 1901 г. (очищено таможенной пошлиной и выпущено на внутреннее потребление)</t>
  </si>
  <si>
    <t>Обзор внешней торговли России по европейской и азиатской границам за 1901 год. СПб., 1903. Табл. VII.</t>
  </si>
  <si>
    <t>Фосфориты молотые (фосфоритная мука)</t>
  </si>
  <si>
    <t>Землеудобрительные вещества, кроме особо поименов.</t>
  </si>
  <si>
    <t>Волос всякий, особо непоименов.</t>
  </si>
  <si>
    <t>Обрезки бумажные</t>
  </si>
  <si>
    <t>Глицерин неочищенный, глицериновый щелок неочищенный</t>
  </si>
  <si>
    <t>Ворвань и др. жиры животного происхождения</t>
  </si>
  <si>
    <t>Бумажная пряжа</t>
  </si>
  <si>
    <t>Глины, в строительном деле употребляемые</t>
  </si>
  <si>
    <t>Камень простой (в т.ч. дикий для мощения улиц)</t>
  </si>
  <si>
    <t>Разные драгоценные и полудрагоценные камни</t>
  </si>
  <si>
    <t>всякие прочие, особо непоименов.</t>
  </si>
  <si>
    <t>Медь в штыках</t>
  </si>
  <si>
    <t>Прочие металлы, особо непоименов., не в деле</t>
  </si>
  <si>
    <t>Твердый минеральный жир (вазелин, парафин)</t>
  </si>
  <si>
    <t>Вазелиновое масло</t>
  </si>
  <si>
    <t>Керосин, тяжелый бензин</t>
  </si>
  <si>
    <t>Краски и красильные вещества, особо непоименов.</t>
  </si>
  <si>
    <t>Сантонин неочищенный</t>
  </si>
  <si>
    <t>Прочие химич. и фармацевтич. продукты, особо непоименов.</t>
  </si>
  <si>
    <t>Клей рыбий: осетровый, белужий и стерляжий</t>
  </si>
  <si>
    <t>Фосфор</t>
  </si>
  <si>
    <t>Прочие животные, особо непоименов.</t>
  </si>
  <si>
    <t>для украшения комнат</t>
  </si>
  <si>
    <t>Мишурные изделия</t>
  </si>
  <si>
    <t>Позументная работа золотая и серебряная</t>
  </si>
  <si>
    <t>Золото и серебро листовое и двойник</t>
  </si>
  <si>
    <t>Прочие металлические изделия, особо непоименов.</t>
  </si>
  <si>
    <t>Прочие деревянные изделия, особо непоименов.</t>
  </si>
  <si>
    <t>Волосяные сита</t>
  </si>
  <si>
    <t>Полотно фламское</t>
  </si>
  <si>
    <t>равентух</t>
  </si>
  <si>
    <t>салфеточное</t>
  </si>
  <si>
    <t>Холст</t>
  </si>
  <si>
    <t>Коломенка всякая</t>
  </si>
  <si>
    <t>Льняные и пеньковые изделия, особо непоименов.</t>
  </si>
  <si>
    <t>Шелковые и полушелковые материи и т.п.</t>
  </si>
  <si>
    <t>Шерстяные материи, кроме сукна и войлока</t>
  </si>
  <si>
    <t>Сукно</t>
  </si>
  <si>
    <t>без выдачи премий</t>
  </si>
  <si>
    <t>Белье, платье, шубы и т.п. (не бывшие в употреблении)</t>
  </si>
  <si>
    <t>Перья писчие</t>
  </si>
  <si>
    <t>Принадлежности электрич. освещения, телеграфные аппараты и принадлежности к ним</t>
  </si>
  <si>
    <t>сальные</t>
  </si>
  <si>
    <t>Сверх того, драгоценные металлы в слитках и монете;</t>
  </si>
  <si>
    <t>Золото в слитках</t>
  </si>
  <si>
    <t>Золотая монета российская</t>
  </si>
  <si>
    <t>иностранная</t>
  </si>
  <si>
    <t>Серебро в слитках</t>
  </si>
  <si>
    <t>Серебряная монета российская</t>
  </si>
  <si>
    <t>Всего драгоценных металлов</t>
  </si>
  <si>
    <t>еа</t>
  </si>
  <si>
    <t>еб</t>
  </si>
  <si>
    <t>ев</t>
  </si>
  <si>
    <t>Горох и бобы</t>
  </si>
  <si>
    <t>Рисовая сечка (ломаный рис, без шелухи)</t>
  </si>
  <si>
    <t>Крупа всякая прочая</t>
  </si>
  <si>
    <t>Овсяная крупа "Геркулес", "Чемпион" и т.п. – во всякой укупорке</t>
  </si>
  <si>
    <t>Прочие простые огородные овощи, особо неприготовленные</t>
  </si>
  <si>
    <t>Овощи соленые и моченые</t>
  </si>
  <si>
    <t>Овощи всякие сушеные</t>
  </si>
  <si>
    <t>Цикорий в кореньях или резаный, сушеный и несушеный</t>
  </si>
  <si>
    <t>Спаржа, артишоки, цветная капуста и проч. – в свежем виде</t>
  </si>
  <si>
    <t>Ягоды свежие</t>
  </si>
  <si>
    <t>Рахат-лукум и халва</t>
  </si>
  <si>
    <t>Орехи всякие, кроме особо поименов.; каштаны, кокосы и проч.</t>
  </si>
  <si>
    <t>Земляные орехи</t>
  </si>
  <si>
    <t>Миндаль и фисташки</t>
  </si>
  <si>
    <t>Всего овощей, фруктов, орехов и т.п.</t>
  </si>
  <si>
    <t>Ананасы в натуральном соку, в герметич. закупор. жестянках</t>
  </si>
  <si>
    <t>Приправы всякие: горчица, сои, пикули</t>
  </si>
  <si>
    <t>Соя в бочках, привезенная в Приамурский край</t>
  </si>
  <si>
    <t>Паштеты, консервы, кроме особо поименов.</t>
  </si>
  <si>
    <t>ба-Пр</t>
  </si>
  <si>
    <t>бб-Пр</t>
  </si>
  <si>
    <t>бв-Пр</t>
  </si>
  <si>
    <t>Крахмал всякий – в мелких помещениях</t>
  </si>
  <si>
    <t>Декстрин – в мелких помещениях</t>
  </si>
  <si>
    <t>Вермишель и макароны; аррорут и пр. – в мелких помещениях</t>
  </si>
  <si>
    <t>Фрукты свежие</t>
  </si>
  <si>
    <t>Коринка</t>
  </si>
  <si>
    <t>Трюфели, шампиньоны и проч. -- в уксусе, масле и пр.</t>
  </si>
  <si>
    <t>Гвоздика, перец и др.пряности, особо непоименов.</t>
  </si>
  <si>
    <t>3-Пр</t>
  </si>
  <si>
    <t>Лавровый лист, лавровые ягоды</t>
  </si>
  <si>
    <t>Цикорий и др.кофейные суррогаты, в кусках – жженые и проч.</t>
  </si>
  <si>
    <t>Табак в листах и папушах, со стебельками и без оных</t>
  </si>
  <si>
    <t>крошеный/курительный, тертый/нюхательный и всякий в рулях и каротах</t>
  </si>
  <si>
    <t>Сахар-сырец, сахар толченый или молотый</t>
  </si>
  <si>
    <t>Фрукты густовареные без сахара</t>
  </si>
  <si>
    <t>Какао тертый без сахара</t>
  </si>
  <si>
    <t>Пряники и разные печенья с сахаром и без сахара</t>
  </si>
  <si>
    <t>Арак, ром</t>
  </si>
  <si>
    <t>Коньяк</t>
  </si>
  <si>
    <t>Водка французская, сливовица, джин, виски и проч.</t>
  </si>
  <si>
    <t>Хлебные спирт и вино</t>
  </si>
  <si>
    <t>Ликеры, наливки и настойки</t>
  </si>
  <si>
    <t>в бочках и бочонках</t>
  </si>
  <si>
    <t>Вина виноградные и ягодные, в бочках, с содержанием алкоголя:</t>
  </si>
  <si>
    <t>не более 13°</t>
  </si>
  <si>
    <t>свыше 13° до 16°</t>
  </si>
  <si>
    <t>более 16°</t>
  </si>
  <si>
    <t>В том числе алкоголя свыше 16° (град)</t>
  </si>
  <si>
    <r>
      <t xml:space="preserve">Вина виноградные и ягодные нешипучие </t>
    </r>
    <r>
      <rPr>
        <sz val="10"/>
        <color indexed="22"/>
        <rFont val="Arial Cyr"/>
        <family val="2"/>
      </rPr>
      <t>– в бутылках</t>
    </r>
  </si>
  <si>
    <t>шипучие всякие</t>
  </si>
  <si>
    <t>Пиво</t>
  </si>
  <si>
    <t>Сидр</t>
  </si>
  <si>
    <t>Всего спиртных напитков и вин</t>
  </si>
  <si>
    <t>Соки фруктовые или ягодные без сахара, без примеси алкоголя</t>
  </si>
  <si>
    <t>с примесью алкоголя</t>
  </si>
  <si>
    <t>Уксус всякий (кроме туалетного) – в бочках</t>
  </si>
  <si>
    <t>Минеральные воды, натуральные и искусственные</t>
  </si>
  <si>
    <t>бут. или кувш.</t>
  </si>
  <si>
    <t>Соль всякая поваренная</t>
  </si>
  <si>
    <t>Мясо соленое и копченое; колбасы</t>
  </si>
  <si>
    <t>сушеное и вяленое</t>
  </si>
  <si>
    <t>Рыба свежая: тюрбо, соль, форель</t>
  </si>
  <si>
    <t>Сельди соленые и копченые</t>
  </si>
  <si>
    <t>Рыба всякая, привезенная на росс. судах в порты Арханг.губ.</t>
  </si>
  <si>
    <t>Устрицы, морские раки, каракатицы и проч.</t>
  </si>
  <si>
    <t>Итого рыбы всякой, устриц, раков морских и проч.</t>
  </si>
  <si>
    <t>Яйца птичьи</t>
  </si>
  <si>
    <t>жа</t>
  </si>
  <si>
    <t>жб</t>
  </si>
  <si>
    <t>жв</t>
  </si>
  <si>
    <t>Прочие природн.удобрительн.вещества; кость сырая всякая</t>
  </si>
  <si>
    <t>Клей рыбий, желатина всякая и проч.</t>
  </si>
  <si>
    <t>Мускус и бобровая струя, природные</t>
  </si>
  <si>
    <t>Обои бумажные и бордюры к ним</t>
  </si>
  <si>
    <t>2бд</t>
  </si>
  <si>
    <t>Итого писчебумажного товара</t>
  </si>
  <si>
    <t>Обувь всякая, кроме гуттаперчевой</t>
  </si>
  <si>
    <t>Томасовы шлаки немолотые</t>
  </si>
  <si>
    <t>Суперфосфаты</t>
  </si>
  <si>
    <t>Кость, обработан. серной кислотой; землеудобрит. компосты и пудреты всякие</t>
  </si>
  <si>
    <t>Смола для пивоваров</t>
  </si>
  <si>
    <t>Масла: соляровое, парафиновое и смазочное</t>
  </si>
  <si>
    <t>Тяжелый шпат и витерит природные в кусках</t>
  </si>
  <si>
    <t>Барит сернокислый (blanc fixe), искусственно приготовленный</t>
  </si>
  <si>
    <t>Краски миниатюрные в плитках, порошках, на раковинах и в пузырях</t>
  </si>
  <si>
    <t>Оружие огнестрельное ручное</t>
  </si>
  <si>
    <t>Пульверизаторы, мехи и инжекторы для виноградников и деревьев</t>
  </si>
  <si>
    <t>Весы (кроме аптекарских и лабораторных) с прибором; части весов, кроме медных и из медных сплавов:</t>
  </si>
  <si>
    <t>Искусственные декоративные растения, с цветами или без них, без примеси ценных материалов; искусственные цветы из частей натуральных растений</t>
  </si>
  <si>
    <t>штук</t>
  </si>
  <si>
    <t>аршин</t>
  </si>
  <si>
    <t>принято считать 40 аршин = 1 пуду</t>
  </si>
  <si>
    <t>Пр.3б</t>
  </si>
  <si>
    <t>фунтов</t>
  </si>
  <si>
    <t>кв.вершков</t>
  </si>
  <si>
    <t>2ва</t>
  </si>
  <si>
    <t>2вб</t>
  </si>
  <si>
    <t>Фаянсовые изделия белые и одноцветные, в массе крашеные, без украшений и проч.</t>
  </si>
  <si>
    <t>Копра</t>
  </si>
  <si>
    <t>Растения живые</t>
  </si>
  <si>
    <t>Растения и части растений, употребляемые в медицине</t>
  </si>
  <si>
    <t>Каменные орехи</t>
  </si>
  <si>
    <t>Шишки ворсильные</t>
  </si>
  <si>
    <t>Итого семян, растений и т.п.</t>
  </si>
  <si>
    <t>3е</t>
  </si>
  <si>
    <t>3ж</t>
  </si>
  <si>
    <t>3з</t>
  </si>
  <si>
    <t>4г</t>
  </si>
  <si>
    <t>Итого шерстяных и полушерстяных изделий</t>
  </si>
  <si>
    <t>Вязаные изделия и басонная работа:</t>
  </si>
  <si>
    <t>Глины, в заводском или строительном деле употребляемые и проч.</t>
  </si>
  <si>
    <t>Гипс в кусках, нежженый; мел и тальк в кусках, жженые</t>
  </si>
  <si>
    <t>Цементы всякие иные</t>
  </si>
  <si>
    <t>Цементные: кирпич, плиты и трубы</t>
  </si>
  <si>
    <t>Гидравлические добавки и известь; гипс и алебастр</t>
  </si>
  <si>
    <t>Камень дикий для мощения улиц, не обсеченный</t>
  </si>
  <si>
    <t>Кремень, кварц, полевой шпат и др., ос.непоименов., для фабрично-заводского производства</t>
  </si>
  <si>
    <t>Пиявки</t>
  </si>
  <si>
    <t>Камни для фабричных производств – в порошке и проч.</t>
  </si>
  <si>
    <t>Камни недрагоценные, кроме п.1, не в деле и проч.</t>
  </si>
  <si>
    <t>Доски, бруски, круги точильные и полировальные</t>
  </si>
  <si>
    <t>из мрамора всех сортов</t>
  </si>
  <si>
    <t>Плиты без отделки, плиты обсеченные и проч., толщиною свыше 5верш.: из пород, особо непоименов.</t>
  </si>
  <si>
    <t>Плиты пиленые и проч., толщиною в 5верш. и менее, особо непоименов.</t>
  </si>
  <si>
    <t>4,5,Пр</t>
  </si>
  <si>
    <t>Плиты из простого серпентина и аспида</t>
  </si>
  <si>
    <t>Итого камней всяких (кроме драгоценных)</t>
  </si>
  <si>
    <t>Кораллы не в деле</t>
  </si>
  <si>
    <t>Гагат, перламутр, черепаха, пенка морская, кость слоновая и проч.</t>
  </si>
  <si>
    <t>Целлулоид не в деле</t>
  </si>
  <si>
    <t>Асбест в кусках и волокнах</t>
  </si>
  <si>
    <t>в порошке</t>
  </si>
  <si>
    <t>Гипс и алебастр в изделиях</t>
  </si>
  <si>
    <t>Камни, кроме полудраг. и драг., и проч.: в изд.скульптурн. и проч.</t>
  </si>
  <si>
    <t>в простых изделиях и проч.:</t>
  </si>
  <si>
    <t>из мрамора и проч.</t>
  </si>
  <si>
    <t>из прочих, особо непоименов., горных пород</t>
  </si>
  <si>
    <t>Пр:149.1</t>
  </si>
  <si>
    <t>Пр:149.2</t>
  </si>
  <si>
    <t>Пр:149.3а</t>
  </si>
  <si>
    <t>Пр:149.3б</t>
  </si>
  <si>
    <t>Камни в изделиях с украшениями из меди и медных сплавов, которые составляют главную ценность предмета и не могут быть отделены</t>
  </si>
  <si>
    <t>Графит</t>
  </si>
  <si>
    <t>Трепел в кусках и в порошке</t>
  </si>
  <si>
    <t>Пиролюзит</t>
  </si>
  <si>
    <t>Полировальные шкурки:</t>
  </si>
  <si>
    <t>Наждачные: точильные круги, бруски и проч.</t>
  </si>
  <si>
    <t>Угольные пластинки, угольные свечи для электротехники</t>
  </si>
  <si>
    <t>Мази всякие, полировальные вещества, особо непоименов. и проч.:</t>
  </si>
  <si>
    <t>на воске, жире или масле, клее</t>
  </si>
  <si>
    <t>без примеси воска, жира или масла, клея</t>
  </si>
  <si>
    <t>Итого полировальных веществ и состав.для смаз.и склеив.</t>
  </si>
  <si>
    <t>Кирпич обыкновенный, без поливы</t>
  </si>
  <si>
    <t>огнепостоянный, плиты из огнеупорной глины и клинкеры</t>
  </si>
  <si>
    <t>Черепица кровельная (кроме поливной), без украшений</t>
  </si>
  <si>
    <t>Шамотная масса во всяком виде</t>
  </si>
  <si>
    <t>Трубы глиняные: дренажные, водопроводные и др.</t>
  </si>
  <si>
    <t>Плитки глиняные и проч., печные кафели и изразцы, одноцветные; кувшины каменные для минеральных вод, без живописи и проч.</t>
  </si>
  <si>
    <t>Кирпич и черепица поливные</t>
  </si>
  <si>
    <t>Тигли всякие</t>
  </si>
  <si>
    <t>Плитки глиняные и проч., печные кафели и изразцы, гладкие и проч. – разноцветные</t>
  </si>
  <si>
    <t>Гончарная посуда и изделия, кроме труб и особо поименов., без украшений и живописи и проч.</t>
  </si>
  <si>
    <t>Плитки глиняные и проч., печные кафели и карнизы, с позолотою или скульптурою</t>
  </si>
  <si>
    <t>Орнаменты, кариатиды, бюсты, статуи и проч.</t>
  </si>
  <si>
    <t>Итого глиняных и гончарных изделий</t>
  </si>
  <si>
    <t>с одноцветными узорами и проч.</t>
  </si>
  <si>
    <t>Фарфоровые и бисквитные вещи для украшения комнат: вазы, статуэтки и проч. – с живописью и проч.</t>
  </si>
  <si>
    <t>Бутылки, склянки, банки – из стекла бутылочного цвета, негранен., нешлифованные и проч. – без притертых горл и проч.</t>
  </si>
  <si>
    <t>1а-Пр.</t>
  </si>
  <si>
    <t>Бутылки для вин, привез. в южные порты и к Бессарабским таможням</t>
  </si>
  <si>
    <t>Бутылки, склянки, банки и проч. – с притертыми горлами и проч.</t>
  </si>
  <si>
    <t>Изделия из белого и полубелого стекла, нешлифованные и проч.:</t>
  </si>
  <si>
    <t>прессованные (тисненые) или литые</t>
  </si>
  <si>
    <t>дутые (гладкие)</t>
  </si>
  <si>
    <t>нешлифованные, неполированные и проч.</t>
  </si>
  <si>
    <t>Стеклянные украшения для елок, хотя бы раскрашенные и проч.</t>
  </si>
  <si>
    <t>Изделия из всякого стекла, с декоративною разделкою; стеклянные: вата, ткани и изделия из оных</t>
  </si>
  <si>
    <t>Листовое стекло нелитое, неполированное:</t>
  </si>
  <si>
    <t>белое и проч., до 480 кв.вершков включительно</t>
  </si>
  <si>
    <t>то же, свыше 480 кв.в.; всякой меры: цветное и проч.</t>
  </si>
  <si>
    <t>Листовое стекло с декоративною разделкою</t>
  </si>
  <si>
    <t>Пластинки фотографические, хотя бы крытые составами для негативов</t>
  </si>
  <si>
    <t>Суда в целом виде – железные</t>
  </si>
  <si>
    <t>Стекла, в п.1 поименов., с подводкою:</t>
  </si>
  <si>
    <t>Обломки зеркал – не более 25 кв.вершков</t>
  </si>
  <si>
    <t>Уголь торфяной и древесный; торф</t>
  </si>
  <si>
    <t>Гудрон, асфальтовая мастика, всякие плавкие асфальты</t>
  </si>
  <si>
    <t>Нефть сырая и неочищенная всякая</t>
  </si>
  <si>
    <t>Каучук и гуттаперча в сыром виде</t>
  </si>
  <si>
    <t>Гумми, камеди, смолы всякие, кроме особо поименов. и проч.</t>
  </si>
  <si>
    <t>Ладан простой, камфора, манна, assa foetida</t>
  </si>
  <si>
    <t>Белковина всякая</t>
  </si>
  <si>
    <t>Амбра серая, бальзамы, благовонные смолы</t>
  </si>
  <si>
    <t>Резина сырая мягкая, роговая в листах и проч.</t>
  </si>
  <si>
    <t>Гумми-эластиковые и гуттаперч. изделия без примеси др.материалов</t>
  </si>
  <si>
    <t>Изделия из мягкой и роговой резины и проч.; резиновая клеенка</t>
  </si>
  <si>
    <t>Обувь из каучука и гуттаперчи в соединении с тканями и проч.</t>
  </si>
  <si>
    <t>Итого каучука и гуттаперчи в подготовленном виде и изделиях</t>
  </si>
  <si>
    <t>Соли естественные всякие, неочищенные; рассолы; минеральные грязи</t>
  </si>
  <si>
    <t>Бура сырая неочищенная, боронатрокальцит</t>
  </si>
  <si>
    <t>Борная кислота сырая (неочищенная)</t>
  </si>
  <si>
    <t>Бура очищенная</t>
  </si>
  <si>
    <t>жженый и магнезитный кирпич</t>
  </si>
  <si>
    <t>полуочищенный (не в порошке)</t>
  </si>
  <si>
    <t>Нашатырь; аммиак: углекислый, азотнокислый; аммиак жидкий</t>
  </si>
  <si>
    <t>Мышьяк металлический, белый, красный и желтый</t>
  </si>
  <si>
    <r>
      <t>Соли хромовой кислоты, растворимые в воде</t>
    </r>
    <r>
      <rPr>
        <sz val="10"/>
        <color indexed="55"/>
        <rFont val="Arial Cyr"/>
        <family val="2"/>
      </rPr>
      <t xml:space="preserve"> (хром-пик</t>
    </r>
    <r>
      <rPr>
        <sz val="10"/>
        <rFont val="Arial Cyr"/>
        <family val="0"/>
      </rPr>
      <t>, хром-кали, хром-натр)</t>
    </r>
  </si>
  <si>
    <t>Окиси; бария, стронция и алюминия</t>
  </si>
  <si>
    <r>
      <t xml:space="preserve">Селитра чилийская </t>
    </r>
    <r>
      <rPr>
        <sz val="10"/>
        <color indexed="55"/>
        <rFont val="Arial Cyr"/>
        <family val="2"/>
      </rPr>
      <t>(азотнокислый натр)</t>
    </r>
  </si>
  <si>
    <r>
      <t xml:space="preserve">обыкновенная </t>
    </r>
    <r>
      <rPr>
        <sz val="10"/>
        <color indexed="55"/>
        <rFont val="Arial Cyr"/>
        <family val="2"/>
      </rPr>
      <t>(азотнокислое кали)</t>
    </r>
  </si>
  <si>
    <t>Хлористый магний</t>
  </si>
  <si>
    <t>Горькая соль, хлористый кальций в неочищенном виде</t>
  </si>
  <si>
    <t>Глауберова соль</t>
  </si>
  <si>
    <r>
      <t xml:space="preserve">Натр и кали кремнекислые </t>
    </r>
    <r>
      <rPr>
        <sz val="10"/>
        <color indexed="55"/>
        <rFont val="Arial Cyr"/>
        <family val="2"/>
      </rPr>
      <t>(растворимое стекло)</t>
    </r>
  </si>
  <si>
    <r>
      <t xml:space="preserve">орешковая </t>
    </r>
    <r>
      <rPr>
        <sz val="10"/>
        <color indexed="55"/>
        <rFont val="Arial Cyr"/>
        <family val="2"/>
      </rPr>
      <t>(галловая)</t>
    </r>
    <r>
      <rPr>
        <sz val="10"/>
        <rFont val="Arial Cyr"/>
        <family val="0"/>
      </rPr>
      <t xml:space="preserve"> и пирогалловая</t>
    </r>
  </si>
  <si>
    <t>Соли золота, платины и платиновых металлов</t>
  </si>
  <si>
    <t>Соли серебра всякие</t>
  </si>
  <si>
    <t>Рвотный камень</t>
  </si>
  <si>
    <t>ег</t>
  </si>
  <si>
    <t>ед</t>
  </si>
  <si>
    <t>Соли хинина: сернокислые, солянокислые, бромистые и др.</t>
  </si>
  <si>
    <t>Сахарин</t>
  </si>
  <si>
    <t>Цианистое кали</t>
  </si>
  <si>
    <t>Щавелевая кислота и ее соли</t>
  </si>
  <si>
    <t>Анилиновое масло</t>
  </si>
  <si>
    <t>Анилиновые соли</t>
  </si>
  <si>
    <t>Карболовая кислота очишенная</t>
  </si>
  <si>
    <t>Карбид кальция</t>
  </si>
  <si>
    <t>Сжиженные газы, в металлических бутылях</t>
  </si>
  <si>
    <t>Препараты для предупреждения или лечения болезней виноград.лозы и проч.</t>
  </si>
  <si>
    <t>Составные лекарства в готовом виде</t>
  </si>
  <si>
    <t>Йодоформ</t>
  </si>
  <si>
    <t>кунжутное и бобовое</t>
  </si>
  <si>
    <t>Прочие жирные растительные масла, кроме особо поименов.</t>
  </si>
  <si>
    <t>Масло рициновое</t>
  </si>
  <si>
    <t>Масла эфирные и благовонные без примеси спирта, кроме розового</t>
  </si>
  <si>
    <t>Масло розовое</t>
  </si>
  <si>
    <t>Ароматические воды без алкоголя</t>
  </si>
  <si>
    <t>Душистые воды спиртовые, белила, румяна и проч.</t>
  </si>
  <si>
    <t>Духи, кроме п.1; помада</t>
  </si>
  <si>
    <t>Спички химические зажигательные</t>
  </si>
  <si>
    <t>Прочие дубильные вещества, неизмельченные</t>
  </si>
  <si>
    <t>лисицы, кроме поименов. в п.1</t>
  </si>
  <si>
    <t>всякого, особо непоименов.</t>
  </si>
  <si>
    <t>Тулупы бараньи, некрытые тканями</t>
  </si>
  <si>
    <t>Шляпы пуховые, полупуховые и проч., в готовом и подготовленном виде</t>
  </si>
  <si>
    <t>Шляпы из разных тканей, в готовом и подготовленном виде</t>
  </si>
  <si>
    <t>Колпаки для шляп, сваляные из пуши и шерсти и проч.</t>
  </si>
  <si>
    <t>Шляпы соломенные и сшитые из разного рода плетенок, с примесью или без примеси шелка и мишуры</t>
  </si>
  <si>
    <t>Зонтики всякие, обтянутые полушелковою тканью и проч.</t>
  </si>
  <si>
    <t>обтянутые шелковою тканью и проч.</t>
  </si>
  <si>
    <t>обтянутые шерстяною тканью, с отделкою или без оной</t>
  </si>
  <si>
    <t>особо непоименов., обтянутые или необтянутые, и проч.</t>
  </si>
  <si>
    <t>Пуговицы перламутровые</t>
  </si>
  <si>
    <t>фарфоровые</t>
  </si>
  <si>
    <t>Сеноворошилки и конные грабли</t>
  </si>
  <si>
    <t>стеклянные, деревянные, костяные и всякие другие</t>
  </si>
  <si>
    <t>Отделанные перья страусовые, марабу и т.п.; плюмажи и проч., искусственные цветы и проч.</t>
  </si>
  <si>
    <t>Перья и шкурки с перьями птиц ценных пород и проч.</t>
  </si>
  <si>
    <t>Стеклярус, бусы и бисер – россыпью или на нитках и проч.</t>
  </si>
  <si>
    <t>Вещи галантерейные и туалетные, особо непоименов.; игрушки детские -- ценные и проч.</t>
  </si>
  <si>
    <t>Те же – простые и проч.</t>
  </si>
  <si>
    <t>Итого золотых, серебряных и платиновых изделий</t>
  </si>
  <si>
    <t>Изделия из меди и др. недрагоценных металлов и сплавов (ст.143):</t>
  </si>
  <si>
    <t>Итого изделий из меди, сплавов и проч.</t>
  </si>
  <si>
    <t>1 фунт и менее в штуке; ленты плетеные из соломы и проч.</t>
  </si>
  <si>
    <t>мездриный, костяной и т.п.</t>
  </si>
  <si>
    <t>Масло конопляное</t>
  </si>
  <si>
    <t>льняное</t>
  </si>
  <si>
    <t>анисовое</t>
  </si>
  <si>
    <t>Прочие растительные масла</t>
  </si>
  <si>
    <t>Кишки и желудки скотские</t>
  </si>
  <si>
    <t>Каучуковые отбросы</t>
  </si>
  <si>
    <t>Прочие сырые и полуобработ. материалы</t>
  </si>
  <si>
    <t>Итого сырых и полуобработанных материалов</t>
  </si>
  <si>
    <t>Гуси живые</t>
  </si>
  <si>
    <t>Птица домашняя живая</t>
  </si>
  <si>
    <t>Крупный рогатый скот</t>
  </si>
  <si>
    <t>Поросята</t>
  </si>
  <si>
    <t>Телята</t>
  </si>
  <si>
    <t>Бараны и овцы</t>
  </si>
  <si>
    <t>Итого скота</t>
  </si>
  <si>
    <t>Раки речные живые</t>
  </si>
  <si>
    <t>Рыба живая</t>
  </si>
  <si>
    <t>Итого животных</t>
  </si>
  <si>
    <t>Черепица из глины</t>
  </si>
  <si>
    <t>Гипсовые изделия</t>
  </si>
  <si>
    <t>Гончарные изделия простые</t>
  </si>
  <si>
    <t>Фаянсовые изделия</t>
  </si>
  <si>
    <t>Фарфоровые изделия</t>
  </si>
  <si>
    <t>Оконное стекло</t>
  </si>
  <si>
    <t>Изделия из стекла</t>
  </si>
  <si>
    <t>Зеркала</t>
  </si>
  <si>
    <t>Зеркальные стекла</t>
  </si>
  <si>
    <t>Золото в изделиях</t>
  </si>
  <si>
    <t>Серебро в изделиях</t>
  </si>
  <si>
    <t>Накладное серебро всякое</t>
  </si>
  <si>
    <t>Изделия из бронзы</t>
  </si>
  <si>
    <t>Медные изделия</t>
  </si>
  <si>
    <t>Латунные изделия</t>
  </si>
  <si>
    <t>Чугунные изделия</t>
  </si>
  <si>
    <t>Железные изделия</t>
  </si>
  <si>
    <t>Стальные изделия</t>
  </si>
  <si>
    <t>Жестяные изделия</t>
  </si>
  <si>
    <t>Оружие всякое огнестрельное</t>
  </si>
  <si>
    <t>холодное</t>
  </si>
  <si>
    <t>Машины и части их</t>
  </si>
  <si>
    <t>Модели машин</t>
  </si>
  <si>
    <t>Инструменты для ремесел</t>
  </si>
  <si>
    <t>Итого металлических изделий</t>
  </si>
  <si>
    <t>Плотничная работа</t>
  </si>
  <si>
    <t>Столярная работа</t>
  </si>
  <si>
    <t>Токарная и резная работа</t>
  </si>
  <si>
    <t>Бочарная работа</t>
  </si>
  <si>
    <t>Мел неочищенный, гипс и алебастр</t>
  </si>
  <si>
    <t>Олеографии, гравюры, эстампы, рисунки и т.п., составляющие копии с картин и рисунков русских художников</t>
  </si>
  <si>
    <t>1-Пр.</t>
  </si>
  <si>
    <t>Итого картин и книг</t>
  </si>
  <si>
    <t>Итого товаров по группе VIII-й</t>
  </si>
  <si>
    <t>Группа 9. Прядильные материалы и изделия из них</t>
  </si>
  <si>
    <t>Хлопчатая бумага сырец, х/б концы:</t>
  </si>
  <si>
    <t>привезенн. из США</t>
  </si>
  <si>
    <t>Бразилии</t>
  </si>
  <si>
    <t>Ост-Индии</t>
  </si>
  <si>
    <t>Египта</t>
  </si>
  <si>
    <t>прочих государств</t>
  </si>
  <si>
    <t>Итого хлопчатой бумаги сырца</t>
  </si>
  <si>
    <t>Шелковая вата или отбросы расчесанн., некрашеные и крашеные</t>
  </si>
  <si>
    <t>Вата гигроскопическая и антисептическая</t>
  </si>
  <si>
    <t>Бумажная пряжа:</t>
  </si>
  <si>
    <t>низших №№, ниже №38 англ.обознач. – суровая</t>
  </si>
  <si>
    <t>крашеная в адрианоп. красный цвет</t>
  </si>
  <si>
    <t>Пр.а</t>
  </si>
  <si>
    <t>Пр.б</t>
  </si>
  <si>
    <t>Итого воска</t>
  </si>
  <si>
    <t>всякие другие</t>
  </si>
  <si>
    <t>Итого кож невыделанных</t>
  </si>
  <si>
    <t>Инструменты математические, хирургич. и т.п.</t>
  </si>
  <si>
    <t>Кость жженая, костяная зола, костяной уголь</t>
  </si>
  <si>
    <t>Итого удобрительных веществ</t>
  </si>
  <si>
    <t>Сажа всякая</t>
  </si>
  <si>
    <t>Кость сырая молотая, фосфориты молотые</t>
  </si>
  <si>
    <t>Томасовы шлаки молотые</t>
  </si>
  <si>
    <t>Блестки, капсюли и т.п. изделия из желатины</t>
  </si>
  <si>
    <t>Клей костяной, мездриный (шубный), сапожный</t>
  </si>
  <si>
    <t>Агар-агар (клей растительный)</t>
  </si>
  <si>
    <t>Раковины в сыром виде, кроме перламутровых</t>
  </si>
  <si>
    <t>Грена (яички шелковичных червей)</t>
  </si>
  <si>
    <t>Антидифтеритная сыворотка</t>
  </si>
  <si>
    <t>Сыворотка всякая другая</t>
  </si>
  <si>
    <t>Части животн. и животн.прод., употребл. в медицине и особо непоименов.</t>
  </si>
  <si>
    <t>Шерсть и пуша грязная и мытая, некраш.; очески некрашеные</t>
  </si>
  <si>
    <t>крашеные; шерсть искусственная и тертая и проч.</t>
  </si>
  <si>
    <t>Итого шерсти в сыром виде</t>
  </si>
  <si>
    <t>Бумажная вата, х/б очесы гребенные – некрашеные</t>
  </si>
  <si>
    <t>Бумажная вата кардованная и проч., х/б очесы гребенные крашеные; хлопок крашеный</t>
  </si>
  <si>
    <t>Итого волокнистых материалов в сыром виде</t>
  </si>
  <si>
    <t>беленая и крашеная (кроме крашеной в адрианоп. цвет)</t>
  </si>
  <si>
    <t>от №38 до №50, не включая последнего – суровая</t>
  </si>
  <si>
    <t>беленая и крашеная</t>
  </si>
  <si>
    <t>высших №№, начиная с №50 – суровая</t>
  </si>
  <si>
    <t>Нитки швейные на деревянных катушках</t>
  </si>
  <si>
    <t>Пряжа всякая крученая в 2 конца и более, кроме ниток швейных</t>
  </si>
  <si>
    <t>Пряжа джутовая, льняная и проч., некрученая</t>
  </si>
  <si>
    <t>Шелк крученый, швейный, пряжа из бур-де-суа и проч. – некрашеные</t>
  </si>
  <si>
    <t>крашеные</t>
  </si>
  <si>
    <t>пряденая некрашеная</t>
  </si>
  <si>
    <t>содержащая примесь шелка</t>
  </si>
  <si>
    <t>пряденая крашеная</t>
  </si>
  <si>
    <t>крученая некрашеная</t>
  </si>
  <si>
    <t>крученая крашеная</t>
  </si>
  <si>
    <t>Бумажные ткани суровые и беленые:</t>
  </si>
  <si>
    <t>бязи и миткали, имеющие в фунте до 8 кв.аршин</t>
  </si>
  <si>
    <t>ткани, кроме п.1, до 12 кв.аршин; бязи и миткали – 8-12 кв. аршин</t>
  </si>
  <si>
    <t>ткани, имеющие в фунте от 12 до 16 кв.аршин</t>
  </si>
  <si>
    <t>ткани, имеющие в фунте более 16 кв.аршин</t>
  </si>
  <si>
    <t>Бумажные ткани крашеные, пестротканые и набивные:</t>
  </si>
  <si>
    <t>бязи, миткали и проч, имеющие в фунте до 8 кв.аршин</t>
  </si>
  <si>
    <t>Общ.Пр.2:187</t>
  </si>
  <si>
    <t>Общ.Пр.2:188</t>
  </si>
  <si>
    <t>Бумажные ткани всякие, платки, салфетки, скатерти и другие подобные изделия, – с узорами или полосками, выполненными чрез введение нескольких добавочных шелковых нитей</t>
  </si>
  <si>
    <t>Бумажный бархат, плис и плисовые ленты</t>
  </si>
  <si>
    <t>Итого хлопчатобумажных изделий</t>
  </si>
  <si>
    <t>Канаты, веревки и проч., из джуты, пеньки, льна и проч.</t>
  </si>
  <si>
    <t>Бечева из манильской пеньки для сноповязалок</t>
  </si>
  <si>
    <t>Половики, дорожки из джуты, манильской пеньки и т.п. материалов</t>
  </si>
  <si>
    <t>Ткани из джуты, льна, пеньки и проч.:</t>
  </si>
  <si>
    <t>тик для матрацев и мебельный; ковровые и т.п. тяжелые ткани</t>
  </si>
  <si>
    <t>с примесью шелка</t>
  </si>
  <si>
    <t>коломенка, сатин и т.п. ткани для одежды</t>
  </si>
  <si>
    <t>Полотно и батист: льняные, пеньковые и проч.</t>
  </si>
  <si>
    <t>Носовые платки полотняные и батистовые, обрубленные, но без другой какой-либо отделки</t>
  </si>
  <si>
    <t>Ткани, поименов в ст.193, содержащие примесь шелка и проч.</t>
  </si>
  <si>
    <t>Пеньковые или бумажные приводные ремни</t>
  </si>
  <si>
    <t>Вощанка и клеенка (кроме шелковой) и проч.</t>
  </si>
  <si>
    <t>Пеньковые пожарные рукава, трубы и ведра</t>
  </si>
  <si>
    <t>Бархат и плюш шелковые</t>
  </si>
  <si>
    <t>Шелковые: платки, материи, ленты, тюль и проч.</t>
  </si>
  <si>
    <t>Фуляры шелковые, печатные или набитые по полотну</t>
  </si>
  <si>
    <t>Бархат и плюш, ленты бархатные и плюшевые и проч. – не содержащие шелка или бур-де-суа и проч.</t>
  </si>
  <si>
    <t>Полушелковые: платки, материи тканые и вязаные, ленты, тесьмы тканые; вощанка и клеенка шелковые</t>
  </si>
  <si>
    <t>Одеяла байковые, шерстяные попоны, колпаки войлочные и проч.</t>
  </si>
  <si>
    <t>Тканые и вязаные материи, особо непоименов., из шерсти и проч. – гладкие</t>
  </si>
  <si>
    <t>набивные</t>
  </si>
  <si>
    <t>Пр.-199</t>
  </si>
  <si>
    <t>Пр.-200</t>
  </si>
  <si>
    <t>Материи из шерсти, козьего пуха, с прим. шелка, для образования узоров или полосок</t>
  </si>
  <si>
    <t>Ткани, платки в роде кашемировых и пр.; кашемиры настоящие и проч.</t>
  </si>
  <si>
    <t>Шерстяные, полушерстяные ткани и сукно для употребления на фабриках и заводах; войлоки всякие и проч.</t>
  </si>
  <si>
    <t>Фески шерстяные</t>
  </si>
  <si>
    <t>шелковые</t>
  </si>
  <si>
    <t>полушелковые</t>
  </si>
  <si>
    <t>хлопчатобумажные</t>
  </si>
  <si>
    <t>1ваа</t>
  </si>
  <si>
    <t>1ваб</t>
  </si>
  <si>
    <t>Колпачки хлопчатобумажные для ауэровских горелок</t>
  </si>
  <si>
    <t>Шнурки и тесьмы басонные, аграманты, бахрома, кисти, и проч.:</t>
  </si>
  <si>
    <t>Пр.1ваа</t>
  </si>
  <si>
    <t>Пр.1вб</t>
  </si>
  <si>
    <t>Вязаные изделия с шелковыми и мишурными украшениями</t>
  </si>
  <si>
    <t>Тюль бумажный мебельный с узорами, тюлевые и кисейные занавесы</t>
  </si>
  <si>
    <t>Тюль бумажный всякий, кроме вышеупомянутого</t>
  </si>
  <si>
    <t>Кружева всякие ручной работы</t>
  </si>
  <si>
    <t>Кружева всякие машинной выделки (обшивки), кроме шелковых</t>
  </si>
  <si>
    <t>Вышивки и прошивки, кроме шелковых</t>
  </si>
  <si>
    <t>Ткани, вышитые шелком и проч.</t>
  </si>
  <si>
    <t>шерстью и проч.</t>
  </si>
  <si>
    <t>Белье из х/б и др. тканей, с метками, но без всяких др. украшений и отделки</t>
  </si>
  <si>
    <t>Белье всякое, кроме шелкового и полушелкового, с отделкою кружевом, прошивкою и т.п., а равно вышитое</t>
  </si>
  <si>
    <t>отделанное лентами, бархатом, мехом, кружевами и проч.</t>
  </si>
  <si>
    <t>Предметы одеяния, кроме особо поименов., из бархата, полубархата и проч.</t>
  </si>
  <si>
    <t>Дамские шляпки и проч., с отделкою из лент, цветов, перьев и т.п.</t>
  </si>
  <si>
    <t>Меховые платья и одеяния сшитые, но некрытые какою-либо тканью – из меха:</t>
  </si>
  <si>
    <t>Пр.56,4а</t>
  </si>
  <si>
    <t>Пр.56,4б</t>
  </si>
  <si>
    <t>Пр.56,Пр.2</t>
  </si>
  <si>
    <t>морского бобра, куницы, лисицы чернобурой, соболя и проч.</t>
  </si>
  <si>
    <t>енота, хорька, кролика, двуутробки и проч.</t>
  </si>
  <si>
    <t>Кора мимозы, неизмельченная в порошок</t>
  </si>
  <si>
    <t>Дубильные вещества измельченные, кроме сумаха (п.1а)</t>
  </si>
  <si>
    <t>Дубильные экстракты: каштановый, мимозный, дубовый и проч.</t>
  </si>
  <si>
    <t>Самородные красильные глины всякие; болюс, охра и проч. – сырые</t>
  </si>
  <si>
    <t>Те же красильные вещества -- отмученные, измельченные и проч.</t>
  </si>
  <si>
    <t>Тальк молотый</t>
  </si>
  <si>
    <t>Орсель, орлеан и шитгельб</t>
  </si>
  <si>
    <t>Кошениль (кроме кармина); кермесные зерна</t>
  </si>
  <si>
    <t>Красильные и дубильные экстракты, краповые препараты, кроме особо поименов.</t>
  </si>
  <si>
    <t>Пигменты из продуктов перегонки газовой смолы; крап-экстракты, краповый или ализариновый лак; индиготин</t>
  </si>
  <si>
    <t>Ализарин</t>
  </si>
  <si>
    <t>Кошенильный кармин, карминный лак</t>
  </si>
  <si>
    <t>Миниатюрные краски на фарфоровых чашечках и проч.</t>
  </si>
  <si>
    <t>Краски хромовые, сурьмяные и кобальтовые; киноварь, лакмус; всякие краски, особо непоименов.</t>
  </si>
  <si>
    <t>Чернила жидкие и сухие в порошке</t>
  </si>
  <si>
    <t>Руды металлические всякие</t>
  </si>
  <si>
    <t>с содержанием серебра свыше 0,5%</t>
  </si>
  <si>
    <t>В т.ч. чистого серебра</t>
  </si>
  <si>
    <t>минеральные всякие, кроме графита</t>
  </si>
  <si>
    <t>Серный колчедан, с содержанием меди до 2%</t>
  </si>
  <si>
    <t>В т.ч. чистой меди</t>
  </si>
  <si>
    <t>Чугун в штыках и проч. – всякий, кроме особо поименов.</t>
  </si>
  <si>
    <t>марганцевый, кремнистый, хромистый</t>
  </si>
  <si>
    <t>Железо полосовое и сортовое всякое, кроме особо поименов., и проч.</t>
  </si>
  <si>
    <t>Железные рельсы, хотя бы со шпунтами</t>
  </si>
  <si>
    <t>Железо листовое всякое, включ. до №25 по бирмингем.калибру, и проч.</t>
  </si>
  <si>
    <t>листовое, свыше №25</t>
  </si>
  <si>
    <t>Жесть простая (луженое железо)</t>
  </si>
  <si>
    <t>лакированная и пр.; листовое железо раскрашенное и проч.</t>
  </si>
  <si>
    <t>Сталь полосовая и сортовая, в болванках и лому</t>
  </si>
  <si>
    <t>Стальные рельсы, хотя бы со шпунтами</t>
  </si>
  <si>
    <t>Сталь листовая всяк., включ. до №25 по бирмингем.калибру, и проч.</t>
  </si>
  <si>
    <t>листовая, свыше №25</t>
  </si>
  <si>
    <t>Медь, в порошке и полупродуктах: в штыках, слитках, стружках, опилках и лому</t>
  </si>
  <si>
    <t>В полосах, прутьях и листах:</t>
  </si>
  <si>
    <t>Медь</t>
  </si>
  <si>
    <t>Алюминий</t>
  </si>
  <si>
    <t>Никель</t>
  </si>
  <si>
    <t>Прочие металлы и сплавы</t>
  </si>
  <si>
    <t>Листы оловянн. тонкие, весом 1зол. и менее в 25 кв.дюймах</t>
  </si>
  <si>
    <t>Листы оловянн. тонкие, весом 1зол. и менее в 25 кв.дюймах – окрашенные или покрытые цветным лаком</t>
  </si>
  <si>
    <t xml:space="preserve">Оловянные и свинцовые, покрытые оловом, листы, окрашенные или покрытые цветным лаком, кроме поименов. в литере "а" </t>
  </si>
  <si>
    <t>Олово в листах, хотя бы шлифованн. и полированн.; подводка зеркальная; свинцовые листы, покрытые оловом, кроме литеры "а"</t>
  </si>
  <si>
    <t>Цинк в свинках и лому; цинковая зола</t>
  </si>
  <si>
    <t>в листах, хотя бы шлифованных и полированных</t>
  </si>
  <si>
    <t>Цинковые листы, покрытые простыми металлами</t>
  </si>
  <si>
    <t>Позументная и вышивная работа золотая и проч.</t>
  </si>
  <si>
    <t>Платина в полосах, проволоке и лист., в изделиях всякого рода</t>
  </si>
  <si>
    <t>без украшений и изделия штампованные и проч.</t>
  </si>
  <si>
    <t>с украшениями (кроме штампованных) и проч.</t>
  </si>
  <si>
    <t>изделия, поименов. в пп.1 и 2, позолоченные и посеребренные -- в 1 фунт и более в штуке</t>
  </si>
  <si>
    <t>менее 1 фунта в штуке</t>
  </si>
  <si>
    <t>Чугунные отливки без всякой обделки, кроме труб</t>
  </si>
  <si>
    <t>Трубы чугунные, без обработки, покрытые смолою или асфальтом</t>
  </si>
  <si>
    <t>Чугунные изделия обделанные, обточенные, эмалированные (кроме посуды) и проч.</t>
  </si>
  <si>
    <t>Всякие необдел. изделия из ковкого чугуна и обделанные, более 5ф. в штуке</t>
  </si>
  <si>
    <t>Железные и стальные изделия, кованн., штампованн., литые и проч., кроме труб</t>
  </si>
  <si>
    <t>Трубы железные газо- и водопроводные, неоцинкованные</t>
  </si>
  <si>
    <t>Цепи якорные и блочные; якоря, кроме беспошлинных</t>
  </si>
  <si>
    <t>Железные и стальные якоря и цепи для вооруженных парусных морских судов</t>
  </si>
  <si>
    <t>Котлы паровые железные</t>
  </si>
  <si>
    <t>Железные и стальные изделия котельной работы и проч., кроме труб</t>
  </si>
  <si>
    <t>Трубы железные и стальные котельной работы</t>
  </si>
  <si>
    <t>Железные и стальные изделия, обделанные, обточенные, более 5ф. в штуке, кроме труб</t>
  </si>
  <si>
    <t>Трубы железные газо- и водопроводные, оцинкованные</t>
  </si>
  <si>
    <t>Железные и стальные изделия -- в 5ф. и менее в штуке, кроме труб</t>
  </si>
  <si>
    <t>Итого зонтиков</t>
  </si>
  <si>
    <t>всякие металлические, кроме золотых, серебряных и платиновых; всякие льняные, бумажные, шерстяные и шелковые</t>
  </si>
  <si>
    <t>Итого пуговиц</t>
  </si>
  <si>
    <t>Изделия из стекляруса, бисера, бус, хотя бы с примесью других материалов</t>
  </si>
  <si>
    <t>Приводные ремни из верблюжьей шерсти</t>
  </si>
  <si>
    <t>Шерстяные ковры всякие</t>
  </si>
  <si>
    <t>основы для ковров с напечатанными рисунками</t>
  </si>
  <si>
    <t>2а-Пр</t>
  </si>
  <si>
    <t>2б-Пр</t>
  </si>
  <si>
    <t>Горчица сухая, молотая, неприготовл., в помещениях:</t>
  </si>
  <si>
    <t>больших</t>
  </si>
  <si>
    <t>мелких</t>
  </si>
  <si>
    <t>Ваниль и шафран</t>
  </si>
  <si>
    <t>Те же – в порошкообразном виде</t>
  </si>
  <si>
    <t>Кардамон, мушкатный цвет и орех</t>
  </si>
  <si>
    <t>Калган</t>
  </si>
  <si>
    <t>Калган тертый</t>
  </si>
  <si>
    <t>Итого пряностей</t>
  </si>
  <si>
    <t>3в</t>
  </si>
  <si>
    <t>Кофе сырой, в зернах</t>
  </si>
  <si>
    <t>Какао в зернах и шелуха оного, в сыром виде</t>
  </si>
  <si>
    <t>Те же – в поджаренном виде</t>
  </si>
  <si>
    <t>Чай байховый (черный и проч.)</t>
  </si>
  <si>
    <t>зеленый всех сортов (для Закаспийской области, Бухарского ханства и Туркестана)</t>
  </si>
  <si>
    <t>кирпичный</t>
  </si>
  <si>
    <t>плиточный</t>
  </si>
  <si>
    <t>Итого чая</t>
  </si>
  <si>
    <t>Итого табака</t>
  </si>
  <si>
    <t>Сахар-рафинад, мелис, лумп и леденец в головах и кусках</t>
  </si>
  <si>
    <t>Мед-сырец</t>
  </si>
  <si>
    <t>Патока всякая</t>
  </si>
  <si>
    <t>Сахарн.сиропы без сдабрив.прим.; крахм. или виноград.сахар и проч.</t>
  </si>
  <si>
    <t>В том числе алкоголя (град)</t>
  </si>
  <si>
    <t>2аа</t>
  </si>
  <si>
    <t>2ба</t>
  </si>
  <si>
    <t>2бб</t>
  </si>
  <si>
    <t>2в</t>
  </si>
  <si>
    <t>Дрожжи семянные и всякие жидкие</t>
  </si>
  <si>
    <t>сухие и прессованные всякие</t>
  </si>
  <si>
    <t>Хмелевой экстракт</t>
  </si>
  <si>
    <t>2г</t>
  </si>
  <si>
    <t>2д</t>
  </si>
  <si>
    <t>2и</t>
  </si>
  <si>
    <t>2i</t>
  </si>
  <si>
    <t>1е</t>
  </si>
  <si>
    <t>2е</t>
  </si>
  <si>
    <t>1ж</t>
  </si>
  <si>
    <t>2ж</t>
  </si>
  <si>
    <t>2з</t>
  </si>
  <si>
    <t>Соль очищенная столовая, в мелких помещениях</t>
  </si>
  <si>
    <t>Сыр</t>
  </si>
  <si>
    <t>Масло коровье и овечье</t>
  </si>
  <si>
    <t>Рыба маринованная, в масле и фаршированная всякая</t>
  </si>
  <si>
    <t>Икра</t>
  </si>
  <si>
    <t>Пр.2</t>
  </si>
  <si>
    <t>Рыба соленая и копченая всякая (кроме сельдей)</t>
  </si>
  <si>
    <t>Треска и всякая другая рыба, сушеная и вяленая</t>
  </si>
  <si>
    <t>Рыба свежая, привезенная к Измаильской там. и Вилковской заст. в зимнее время – на санях</t>
  </si>
  <si>
    <t>4а</t>
  </si>
  <si>
    <t>4б</t>
  </si>
  <si>
    <t>Пр1</t>
  </si>
  <si>
    <t>Пр2</t>
  </si>
  <si>
    <t>Молоко в натуральном виде</t>
  </si>
  <si>
    <t>Творог и сметана</t>
  </si>
  <si>
    <t>Мясо свежее всякое</t>
  </si>
  <si>
    <t>Дичь всякая</t>
  </si>
  <si>
    <t>Прочие, особо непоименов., съестные припасы</t>
  </si>
  <si>
    <t>Особо приготовленные кормовые средства для животных</t>
  </si>
  <si>
    <t>Кормовые средства для животных, представляющие отбросы</t>
  </si>
  <si>
    <t>Итого съестных припасов и кормовых средств</t>
  </si>
  <si>
    <t>Мелкий рогатый скот</t>
  </si>
  <si>
    <t>Голуби</t>
  </si>
  <si>
    <t>Птица домашняя всякая</t>
  </si>
  <si>
    <t>Боровы, свиньи и поросята</t>
  </si>
  <si>
    <t>Собаки</t>
  </si>
  <si>
    <t>Ослы</t>
  </si>
  <si>
    <t>Верблюды</t>
  </si>
  <si>
    <t>Мулы</t>
  </si>
  <si>
    <t>Рыба живая в садках, раки живые</t>
  </si>
  <si>
    <t>Пчелы живые</t>
  </si>
  <si>
    <t>Прочие животные всякого рода</t>
  </si>
  <si>
    <t>Итого товаров по группе I-й</t>
  </si>
  <si>
    <t>Фосфориты натуральные, немолотые</t>
  </si>
  <si>
    <t>Рыба свежая всякая, кроме поименов. в литере "а"</t>
  </si>
  <si>
    <t>Медно-мышьяковистые соли</t>
  </si>
  <si>
    <t>Вагоны для конно-железных дорог – двуконные</t>
  </si>
  <si>
    <t>7</t>
  </si>
  <si>
    <t>Пассажирские вагоны 1-го класса</t>
  </si>
  <si>
    <t>Пассажирские вагоны 1-го и 2-го класса</t>
  </si>
  <si>
    <t>Мыло косметическое, жидкое, твердое и в порошке</t>
  </si>
  <si>
    <t>Мыло всякое, кроме косметического</t>
  </si>
  <si>
    <t>1-Пр.а</t>
  </si>
  <si>
    <t>1-Пр.б</t>
  </si>
  <si>
    <t>Лаки спиртовые</t>
  </si>
  <si>
    <t>скипидарные</t>
  </si>
  <si>
    <t>масляные (растворы смол в масле)</t>
  </si>
  <si>
    <t>Сургуч, сургучная смола</t>
  </si>
  <si>
    <t>Кора дубильная, неизмельченная в порошок</t>
  </si>
  <si>
    <t>Сумах во всяком виде</t>
  </si>
  <si>
    <t>Квебраховое дерево в бревнах и поленьях</t>
  </si>
  <si>
    <t>Итого дубильных веществ</t>
  </si>
  <si>
    <t>Кверцитрон во всяком виде</t>
  </si>
  <si>
    <t>Деревья красильные в поленьях и чурках</t>
  </si>
  <si>
    <t>Деревья красильные – тертые и крошеные</t>
  </si>
  <si>
    <t>Мел плавленный или отмученный и молотый</t>
  </si>
  <si>
    <t>Крап или марена толченая</t>
  </si>
  <si>
    <t>Индиго (кроме экстракта и индиготина)</t>
  </si>
  <si>
    <t>1ав</t>
  </si>
  <si>
    <t>Кашу (катеху)</t>
  </si>
  <si>
    <t>Берлинская лазурь и парижская синь</t>
  </si>
  <si>
    <t>Ультрамарин (природный, искусственный и зеленый)</t>
  </si>
  <si>
    <t>Синька всякая</t>
  </si>
  <si>
    <t>Белила свинцовые</t>
  </si>
  <si>
    <t>цинковые</t>
  </si>
  <si>
    <t>Сурик свинцовый</t>
  </si>
  <si>
    <t>Ярь-медянка</t>
  </si>
  <si>
    <t>Краски медные (кроме ярь-медянки) и медно-мышьяковистые</t>
  </si>
  <si>
    <t>Экстракты: сафлорный, орселевый; гематеин сухой</t>
  </si>
  <si>
    <t>индиговый – в тесте и жидкий</t>
  </si>
  <si>
    <t>Тушь китайская сухая и жидкая, в флаконах</t>
  </si>
  <si>
    <t>Вакса</t>
  </si>
  <si>
    <t>Итого красок и красильных веществ</t>
  </si>
  <si>
    <t>Итого товаров по группе VI-й</t>
  </si>
  <si>
    <t>Группа 7. Руды, металлы и всякого рода изделия из металлов</t>
  </si>
  <si>
    <t>свыше 2%</t>
  </si>
  <si>
    <t>Пр.2а</t>
  </si>
  <si>
    <t>Пр.2б</t>
  </si>
  <si>
    <t>Медные руды, обгар и шлаки</t>
  </si>
  <si>
    <t>Пр.3</t>
  </si>
  <si>
    <t>Итого чугуна</t>
  </si>
  <si>
    <t>Итого железа</t>
  </si>
  <si>
    <t>Изделия, кроме особо поименов., из стекла цветного и проч.:</t>
  </si>
  <si>
    <t>шлифованные, полированные и граненые</t>
  </si>
  <si>
    <t>Бой стеклянный</t>
  </si>
  <si>
    <t>Итого стеклянных изделий</t>
  </si>
  <si>
    <t>Пр.1</t>
  </si>
  <si>
    <t>до 50 кв.вершков включительно</t>
  </si>
  <si>
    <t>100-200</t>
  </si>
  <si>
    <t>200-300</t>
  </si>
  <si>
    <t>300-400</t>
  </si>
  <si>
    <t>400-500</t>
  </si>
  <si>
    <t>500-600</t>
  </si>
  <si>
    <t>600-800</t>
  </si>
  <si>
    <t>800-2400</t>
  </si>
  <si>
    <t>с живописью, позолотою и разноцветными узорами</t>
  </si>
  <si>
    <t>Майолика всякая, хотя бы с лепными украшениями</t>
  </si>
  <si>
    <t>Фарфоровые изделия (кроме особо поименов.), белые и одноцветн., хотя бы с цветными и позолоченными краями и ободками, но без других украшений</t>
  </si>
  <si>
    <t>Фарфоровая посуда с живописью и проч.; вещи из фарфора и пр. – белые и одноцветные, но без живописи, без позолоты и проч.</t>
  </si>
  <si>
    <t>Итого фаянсовых и фарфоровых изделий</t>
  </si>
  <si>
    <t>Те же – крашеные или лакированные</t>
  </si>
  <si>
    <t>без отделки простыми материалами:</t>
  </si>
  <si>
    <t>весом более 1ф. в штуке</t>
  </si>
  <si>
    <t>1 фунт и менее в штуке</t>
  </si>
  <si>
    <t>Всякие другие вязаные изделия</t>
  </si>
  <si>
    <t>шелковые и полушелковые</t>
  </si>
  <si>
    <t>Итого вязаных изделий и басонной работы</t>
  </si>
  <si>
    <t>Итого товаров по группе IX-й</t>
  </si>
  <si>
    <t>Группа 10. Предметы одеяния, пуговицы, стеклярус, галантерейный товар, письменные принадлежности и проч.</t>
  </si>
  <si>
    <t>Платье мужское:</t>
  </si>
  <si>
    <t>бумажное, льняное и пеньковое</t>
  </si>
  <si>
    <t>из шерстяных тканей</t>
  </si>
  <si>
    <t>Женское и детское платье и пр., кроме особо поименов., из тканей всяких, кроме шелк. и полушелк., без отделки, указанной в литере "б"</t>
  </si>
  <si>
    <t>Пр.56,1</t>
  </si>
  <si>
    <t>Пр.56,2</t>
  </si>
  <si>
    <t>Итого белья и платья</t>
  </si>
  <si>
    <t>Шляпы кожаные и лакированные</t>
  </si>
  <si>
    <t>Фуражки всякие без меха</t>
  </si>
  <si>
    <t>Итого шляп и фуражек</t>
  </si>
  <si>
    <t>Трубы железные оцинкованные и части их, в 5ф. и менее в штуке</t>
  </si>
  <si>
    <t>Обделанные изделия из ковкого чугуна – в 5ф. и менее в штуке</t>
  </si>
  <si>
    <t>Изделия жестяные всякие и из листового железа, кроме посуды</t>
  </si>
  <si>
    <t>Изделия жестяные и проч. – с позолотою и проч., кроме посуды</t>
  </si>
  <si>
    <t>Посуда железная – с позолотою и проч.</t>
  </si>
  <si>
    <t>при ширине или диам. от 0,25 дюйма до №25 включительно по бирмингемскому калибру</t>
  </si>
  <si>
    <t>свыше №25 до №29 включит.</t>
  </si>
  <si>
    <t>тоньше №29</t>
  </si>
  <si>
    <t>Телеграфные кабели всякие</t>
  </si>
  <si>
    <t>2аб</t>
  </si>
  <si>
    <t>Проволока медная, из медных сплавов и из всяких сплавов недрагоценных металлов:</t>
  </si>
  <si>
    <t>при ширине или диам. от 0,5 дюйма до №25 включительно по бирмингемскому калибру</t>
  </si>
  <si>
    <t>медная, из медных сплавов и из всяких сплавов недрагоценных металлов:</t>
  </si>
  <si>
    <t>Проволока железная и стальная, хотя бы луженая и крытая цинком, обтянутая волокнистыми материалами или гуттаперчею</t>
  </si>
  <si>
    <t>Канаты проволочные, железные и стальные</t>
  </si>
  <si>
    <t>Проволочные изделия железные и стальные всякие, кроме особо поименов.</t>
  </si>
  <si>
    <t>Проволочные тросы для потребностей вооружения и оснастки парусных мореходных судов</t>
  </si>
  <si>
    <t>Проволока железная и стальная и проч., обмотаная шелком и проч.</t>
  </si>
  <si>
    <t>Кардо-ленты и карды всякие</t>
  </si>
  <si>
    <t>Проволочные изделия медные и из медных сплавов всякие, кроме особо поименов.</t>
  </si>
  <si>
    <t>Проволочные ткани медные и из медных сплавов, в которых на длину 1 дюйма приходится 24 и более нитей</t>
  </si>
  <si>
    <t>Проволока медная и проч., до №29 по бирминг. калибру, обтянутая волокнистыми материалами и гуттаперчею</t>
  </si>
  <si>
    <t>Металлические сита из медной проволоки</t>
  </si>
  <si>
    <t>2бб-Пр</t>
  </si>
  <si>
    <t>2бв-Пр</t>
  </si>
  <si>
    <t>Проволока медная и проч., обмотанная шелком и проч., до №29 по бирминг. калибру</t>
  </si>
  <si>
    <t>Гвозди проволочные, резные, подковные, заклепки и проч.</t>
  </si>
  <si>
    <t>Иглы стальные и железные швейные и всякие, кроме нижепоименов.</t>
  </si>
  <si>
    <t>вязальные, паковальные, шнуровальные, шорные и проч.</t>
  </si>
  <si>
    <t>Ножевой товар в простой оправе, щипчики, вилки и проч.</t>
  </si>
  <si>
    <t>в оправе позолоченной и проч.</t>
  </si>
  <si>
    <t>Крестьянские карманные ножи в простой оправе</t>
  </si>
  <si>
    <t>Оружие белое</t>
  </si>
  <si>
    <t>Принадлежности к огнестрельному оружию</t>
  </si>
  <si>
    <t>Косы</t>
  </si>
  <si>
    <t>Ножницы для стрижки овец, резаки, заступы, лопаты и проч.</t>
  </si>
  <si>
    <t>Инструменты ручные для ремесел, худож., фабрик и заводов</t>
  </si>
  <si>
    <t>Литеры для книгопечатания</t>
  </si>
  <si>
    <t>Клише металлические и деревянные</t>
  </si>
  <si>
    <t>Всякие принадлежности для типографского набора и проч.</t>
  </si>
  <si>
    <t>полированные, лакированные, окрашенные и проч.</t>
  </si>
  <si>
    <t>покрытые медью, медными сплавами и никелем</t>
  </si>
  <si>
    <t>Пули и дробь свинцовые</t>
  </si>
  <si>
    <t>Итого разных металлических изделий (кроме драгоценных)</t>
  </si>
  <si>
    <t>Бронзировальный порошок</t>
  </si>
  <si>
    <t>Машины, аппараты и проч. – из меди и ее сплавов</t>
  </si>
  <si>
    <t>Машины динамо-электрические</t>
  </si>
  <si>
    <t>Электрические аккумуляторы всякие и части к ним</t>
  </si>
  <si>
    <t>Паровые машины (двигатели) всякие из чугуна, железа и стали</t>
  </si>
  <si>
    <t>Всякие другие двигатели, кроме паровых (калорич., керосинов., газов. и др.)</t>
  </si>
  <si>
    <t>Локомобили, кроме поименов. в п.5</t>
  </si>
  <si>
    <t>Машины для обработки волокнистых веществ</t>
  </si>
  <si>
    <t>для обработки металлов и дерева</t>
  </si>
  <si>
    <t>Типографские и литографские машины</t>
  </si>
  <si>
    <t>Машины швейные и вязальные</t>
  </si>
  <si>
    <t>Пожарные снаряды, кроме поименов. в п.3</t>
  </si>
  <si>
    <t>Пишущие машины всяких систем</t>
  </si>
  <si>
    <t>Машины для мукомольного дела</t>
  </si>
  <si>
    <t>2ка</t>
  </si>
  <si>
    <t>2кб</t>
  </si>
  <si>
    <t>Всякие особо непоименов. машины – из чугуна и проч.</t>
  </si>
  <si>
    <t>Паровозы для железных и обыкновенных дорог и проч.</t>
  </si>
  <si>
    <t>Паровые пожарные трубы</t>
  </si>
  <si>
    <t>в мелких помещениях</t>
  </si>
  <si>
    <t>3ва–4бв</t>
  </si>
  <si>
    <t>4бв-Пр</t>
  </si>
  <si>
    <t>Чернослив (сухая слива)</t>
  </si>
  <si>
    <t>Винные ягоды</t>
  </si>
  <si>
    <t>Финики</t>
  </si>
  <si>
    <t>Фрукты и ягоды сухие, кроме особо поименов.</t>
  </si>
  <si>
    <t>Конфеты, варенья, сахарные сиропы с прим. сдабрив. вещ. и проч.</t>
  </si>
  <si>
    <t>Итого рыбы всякой</t>
  </si>
  <si>
    <t>Прочие домашние животные (ослы, кошки и др.)</t>
  </si>
  <si>
    <t>2б–3б</t>
  </si>
  <si>
    <t>всякие (кроме восковых)</t>
  </si>
  <si>
    <t>56,Пр.2</t>
  </si>
  <si>
    <t>Шкуры бараньи некрашеные</t>
  </si>
  <si>
    <t>Сафьян, лайка, шагрень и проч.; лакированные кожи малые</t>
  </si>
  <si>
    <t>Всякая мягкая рухлядь российского промысла, привезенная на российских судах…</t>
  </si>
  <si>
    <t>Камни драгоценн. и полудрагоценн., естеств. и искусств.; жемчуг в зернах и на нитках; кораллы не в деле и проч.</t>
  </si>
  <si>
    <t>Натр сернокислый кислый, сернистокислый и проч.; сернистый натрий</t>
  </si>
  <si>
    <t>Итого химических материалов и продуктов</t>
  </si>
  <si>
    <t>Всякие особо непоименов. красильные вещества, измельченные в порошок, тертые и крошеные</t>
  </si>
  <si>
    <t>Всякие особо непоименов. самородные растительные красильные вещества, неизмельченные</t>
  </si>
  <si>
    <t>Плуги, кроме особо поименов.</t>
  </si>
  <si>
    <t>Бороны</t>
  </si>
  <si>
    <t>Жнеи, сенокосилки, сноповязалки, кроме особо поименов.</t>
  </si>
  <si>
    <t>Молотилки, кроме особо поименов.</t>
  </si>
  <si>
    <t>Веялки и сортировки, кроме особо поименов.</t>
  </si>
  <si>
    <t>Сеялки</t>
  </si>
  <si>
    <t>Прессы для сена, соломы, пеньки, хлопка и проч.</t>
  </si>
  <si>
    <t>Соломорезки, корнерезки, зернодробилки и проч.</t>
  </si>
  <si>
    <t>Маслобойки, сепараторы</t>
  </si>
  <si>
    <t>Всякие другие с/х машины, особо непоименов.</t>
  </si>
  <si>
    <t>Аппараты и принадлежности для электрич. освещения, изготовленные из металла штампованием или выдавкою – неполированные</t>
  </si>
  <si>
    <t>Лампочки Эдисона для электрического освещения, неполированные</t>
  </si>
  <si>
    <t>ад</t>
  </si>
  <si>
    <t>Шелковые коконы, бур-де-суа и проч.</t>
  </si>
  <si>
    <t>Шелк сырец, шелковая вата, некрашеная и крашеная и проч.</t>
  </si>
  <si>
    <t>средних сортов (цянь-тэ или аккуйрюк)</t>
  </si>
  <si>
    <t>низших сортов (навзцгур и патта)</t>
  </si>
  <si>
    <t>Кожи невыделанные или шкуры и проч. – мокросоленые</t>
  </si>
  <si>
    <t>Пиролюзит в кусках</t>
  </si>
  <si>
    <t>Эфиры для приготовления конфет и употребляемые в медицине</t>
  </si>
  <si>
    <t>Граммофоны и фоногафы (до 08.02.1901)</t>
  </si>
  <si>
    <t>Граммофоны, фонографы и т.п. музыкальные инструменты (после 08.02.1901)</t>
  </si>
  <si>
    <t>4еа</t>
  </si>
  <si>
    <t>4еб</t>
  </si>
  <si>
    <t>4ев</t>
  </si>
  <si>
    <t>4ег</t>
  </si>
  <si>
    <t>4ед</t>
  </si>
  <si>
    <t>Сортировки: для травяных семян, картофеля и проч.</t>
  </si>
  <si>
    <t>Части машин и аппаратов, отдельно от них привезенные:</t>
  </si>
  <si>
    <t>Пр1а</t>
  </si>
  <si>
    <t>Пр1б</t>
  </si>
  <si>
    <t>из чугуна, железа и стали</t>
  </si>
  <si>
    <t>Запасные части с/х машин, вместе с ними привезенные:</t>
  </si>
  <si>
    <t>Пр2б</t>
  </si>
  <si>
    <t>поименов. в п.6 ст.167</t>
  </si>
  <si>
    <t>прочих сельскохозяйственных машин</t>
  </si>
  <si>
    <t>полированные</t>
  </si>
  <si>
    <t>Осветительные аппараты для маяков, беспошлинно для морского ведомства</t>
  </si>
  <si>
    <t>ав</t>
  </si>
  <si>
    <t>аг</t>
  </si>
  <si>
    <t>Инструменты и приборы математические, чертежные и проч., кроме литеры "а" и особо поименов.; стекла всякие оптические</t>
  </si>
  <si>
    <t>Инструменты хирургические</t>
  </si>
  <si>
    <t>Волшебные фонари и принадлежности к ним</t>
  </si>
  <si>
    <t>Газокалильные колпачки в готовом виде</t>
  </si>
  <si>
    <t>Очки, лорнеты, трубки зрительные, в простых оправах</t>
  </si>
  <si>
    <t>для часов стенных и проч.</t>
  </si>
  <si>
    <t>1-Пр.1</t>
  </si>
  <si>
    <t>Стенные и проч. часы с неотделимыми от корпуса механизмами</t>
  </si>
  <si>
    <t>1-Пр.3а</t>
  </si>
  <si>
    <t>1-Пр.3б</t>
  </si>
  <si>
    <t>Часовые механизмы американской системы</t>
  </si>
  <si>
    <t>Часы с механизмами американской системы, в неотделимых от них без помощи инструмента корпусах</t>
  </si>
  <si>
    <t>Часы карманные, в корпусах золотых, с позолоченными частями и проч.</t>
  </si>
  <si>
    <t>в корпусах, кроме поименов в п.2</t>
  </si>
  <si>
    <t>Часы деревянные, с медными или деревянными колесами</t>
  </si>
  <si>
    <t>Часовой прибор в разобранном виде:</t>
  </si>
  <si>
    <t>Органы переносные, фисгармоники, позитивки, арфы</t>
  </si>
  <si>
    <t>Автомобили большие</t>
  </si>
  <si>
    <t>с оконченной отделкой</t>
  </si>
  <si>
    <t>Экипажи пассажирские большие: кареты, коляски 4хместные и т.п.</t>
  </si>
  <si>
    <t>Автомобили малые</t>
  </si>
  <si>
    <t>с оконченной обойной отделкой</t>
  </si>
  <si>
    <t>Экипажи пассажирские легкие: коляски двухместные, дрожки и т.п.</t>
  </si>
  <si>
    <t>Фургоны, бранкарды</t>
  </si>
  <si>
    <t>Простые крестьянские и т.п. повозки</t>
  </si>
  <si>
    <t>с механическими двигателями</t>
  </si>
  <si>
    <t>Сиденья на колесах и тележки к велосипедам, без отделки</t>
  </si>
  <si>
    <t>Отдельные части велосипедов</t>
  </si>
  <si>
    <t>3ва</t>
  </si>
  <si>
    <t>3вб</t>
  </si>
  <si>
    <t>Отдельные части экипажей, кроме рессор, и проч.</t>
  </si>
  <si>
    <t>принято считать 1шт=3 фунта</t>
  </si>
  <si>
    <t>принято считать 1шт=30фунтов</t>
  </si>
  <si>
    <t>Винный камень неочищенн., виннокислая известь сырая</t>
  </si>
  <si>
    <t>Серпы</t>
  </si>
  <si>
    <t>Изделия из олова и цинка и их сплавов (кроме относящихся к ст.215), неполиров. и некрашеные</t>
  </si>
  <si>
    <t>Изделия из свинца и гартблея, кроме особо поименов.</t>
  </si>
  <si>
    <t>Сернокислый аммиак</t>
  </si>
  <si>
    <t>Поталь белая и желтая, в книжках</t>
  </si>
  <si>
    <t>Фольга всякая, кроме позолоченной и посеребреной</t>
  </si>
  <si>
    <t>1аг</t>
  </si>
  <si>
    <t>1ад</t>
  </si>
  <si>
    <t>1бв</t>
  </si>
  <si>
    <t>Итого машин из чугуна, железа и стали</t>
  </si>
  <si>
    <t>1вб</t>
  </si>
  <si>
    <t>Сельскохоз.машины и орудия, без паровых двигателей, особо непоименов.; модели их:</t>
  </si>
  <si>
    <t>Итого сельскохозяйственных машин, кроме особо поименов.</t>
  </si>
  <si>
    <t>Пр.2в</t>
  </si>
  <si>
    <t>Итого проволоки всякой</t>
  </si>
  <si>
    <t>Цепи проволочные блочные</t>
  </si>
  <si>
    <t>Стронцианит и целестин природные, в кусках и порошке</t>
  </si>
  <si>
    <t>Нефтяной эфир, газолин, лигроин, бензин и т.п.</t>
  </si>
  <si>
    <t>Гравюры и т.п.</t>
  </si>
  <si>
    <t>Вещи для музеев и коллекций</t>
  </si>
  <si>
    <t>Прочие изделия, особо непоименов.</t>
  </si>
  <si>
    <t>Всего изделий</t>
  </si>
  <si>
    <t>ВСЕГО ВЫВЕЗЕНО</t>
  </si>
  <si>
    <t>Количество (пуд)</t>
  </si>
  <si>
    <t>тыс.шт.</t>
  </si>
  <si>
    <t>тыс.шт</t>
  </si>
  <si>
    <t>грд</t>
  </si>
  <si>
    <t>Гречиха</t>
  </si>
  <si>
    <t>Прочие хлеба (кроме риса) в зерне</t>
  </si>
  <si>
    <t>е</t>
  </si>
  <si>
    <t>Рис обделанный</t>
  </si>
  <si>
    <t>1а</t>
  </si>
  <si>
    <t>полуобделанный или не имеющий наружной шелухи</t>
  </si>
  <si>
    <t>Рис необделанный (в шелухе)</t>
  </si>
  <si>
    <t>Мука всякая (кроме картофельной)</t>
  </si>
  <si>
    <t>1б</t>
  </si>
  <si>
    <t>Пр</t>
  </si>
  <si>
    <t>1а-Пр</t>
  </si>
  <si>
    <t>Масло коровье</t>
  </si>
  <si>
    <t>Боровы и свиньи</t>
  </si>
  <si>
    <t>в листах</t>
  </si>
  <si>
    <t>крошеный</t>
  </si>
  <si>
    <t>нюхательный</t>
  </si>
  <si>
    <t>Сигары</t>
  </si>
  <si>
    <t>Папиросы</t>
  </si>
  <si>
    <t>Ценность (руб)</t>
  </si>
  <si>
    <t>Тмин</t>
  </si>
  <si>
    <t>Пшеница</t>
  </si>
  <si>
    <t>Рожь</t>
  </si>
  <si>
    <t>Ячмень</t>
  </si>
  <si>
    <t>Овес</t>
  </si>
  <si>
    <t>Кукуруза</t>
  </si>
  <si>
    <t>Горох</t>
  </si>
  <si>
    <t>Греча</t>
  </si>
  <si>
    <t>Просо</t>
  </si>
  <si>
    <t>Сухари, крендели и хлеб печеный</t>
  </si>
  <si>
    <t>Хмель</t>
  </si>
  <si>
    <t>Яйца</t>
  </si>
  <si>
    <t>шт</t>
  </si>
  <si>
    <t>Гривы конские</t>
  </si>
  <si>
    <t>Деготь</t>
  </si>
  <si>
    <t>Анис</t>
  </si>
  <si>
    <t>Икра красная</t>
  </si>
  <si>
    <t>всякая прочая</t>
  </si>
  <si>
    <t>Клюква и брусника</t>
  </si>
  <si>
    <t>пряденая</t>
  </si>
  <si>
    <t>бут</t>
  </si>
  <si>
    <t>Юфть</t>
  </si>
  <si>
    <t>Лен</t>
  </si>
  <si>
    <t>Пенька</t>
  </si>
  <si>
    <t>Пеньковая пакля</t>
  </si>
  <si>
    <t>Семя цитварное</t>
  </si>
  <si>
    <t>Хлопчатая бумага сырец и вата</t>
  </si>
  <si>
    <t>Льняная кудель и пакля</t>
  </si>
  <si>
    <t>Шкуры овечьи и козьи</t>
  </si>
  <si>
    <t>заячьи и кроликовые</t>
  </si>
  <si>
    <t>волчьи, лисьи и рысьи</t>
  </si>
  <si>
    <t>собольи</t>
  </si>
  <si>
    <t>Итого мягкой рухляди</t>
  </si>
  <si>
    <t>Кожи невыделанные большие</t>
  </si>
  <si>
    <t>малые</t>
  </si>
  <si>
    <t>Итого стали</t>
  </si>
  <si>
    <t>Алюминий в штыках, слитках, стружках, опилках, в лому и порошке</t>
  </si>
  <si>
    <t>Никель в штыках, слитках, стружках, опилках, в лому и порошке</t>
  </si>
  <si>
    <t>Прочие металлы и сплавы в штыках, слитках, стружках, опилках, в лому и порошке</t>
  </si>
  <si>
    <t>2бв</t>
  </si>
  <si>
    <t>2бг</t>
  </si>
  <si>
    <t>Итого меди</t>
  </si>
  <si>
    <t>Итого алюминия</t>
  </si>
  <si>
    <t>Итого никеля</t>
  </si>
  <si>
    <t>Итого прочих металлов и сплавов</t>
  </si>
  <si>
    <t>Итого меди, алюминия, никеля и проч.металлов</t>
  </si>
  <si>
    <t>Олово в свинках, прутьях и лому</t>
  </si>
  <si>
    <t>Вермишель, макароны; аррорут, лейоком; саго; отруби миндальные</t>
  </si>
  <si>
    <t>Свекловица сахарная</t>
  </si>
  <si>
    <t>2-Пр</t>
  </si>
  <si>
    <t>3а</t>
  </si>
  <si>
    <t>3б</t>
  </si>
  <si>
    <t>Фенол (карболовая кислота) неочищенный</t>
  </si>
  <si>
    <t>Бензол неочищенный</t>
  </si>
  <si>
    <t>Гарпиус или канифоль</t>
  </si>
  <si>
    <t>Галлипот</t>
  </si>
  <si>
    <t>Асфальтовый камень неизмельченный</t>
  </si>
  <si>
    <t>измельченный</t>
  </si>
  <si>
    <t>Гудрон для заводов, изготовляющих каменноугольн.брикеты</t>
  </si>
  <si>
    <t>Керосин, фотоген</t>
  </si>
  <si>
    <t>Скипидар или скипидарное масло</t>
  </si>
  <si>
    <t>принято считать 5руб=1 пуд</t>
  </si>
  <si>
    <t>принято считать 10руб=1 пуд</t>
  </si>
  <si>
    <t>принято считать 1200 кв.в. зеркал = 1пуд</t>
  </si>
  <si>
    <t>принято считать 240шт=1пуд</t>
  </si>
  <si>
    <t>принято считать 1шт=2пуда</t>
  </si>
  <si>
    <t>принято считать 1шт=20пудов</t>
  </si>
  <si>
    <t>принято считать 1шт=1пуд</t>
  </si>
  <si>
    <t>принято считать 1шт=10пудов</t>
  </si>
  <si>
    <t>принято считать 1шт=60 пудов</t>
  </si>
  <si>
    <t>принято считать 1шт=500 пудов</t>
  </si>
  <si>
    <t>принято считать 1шт=200пудов</t>
  </si>
  <si>
    <t>принято считать 80 штук = 1 пуду</t>
  </si>
  <si>
    <t>6г</t>
  </si>
  <si>
    <t xml:space="preserve">Купорос железный или зеленый </t>
  </si>
  <si>
    <t>медный (кроме безводного), зальцбургский</t>
  </si>
  <si>
    <t>цинковый; хлористый цинк</t>
  </si>
  <si>
    <t>Антрахинон</t>
  </si>
  <si>
    <t>Бертолетова соль</t>
  </si>
  <si>
    <t>Синь-кали желтое</t>
  </si>
  <si>
    <t>красное</t>
  </si>
  <si>
    <t>Квасцы алюминиевые кристаллические</t>
  </si>
  <si>
    <t>перекаленные и всякие в порошке</t>
  </si>
  <si>
    <t>Сернокислый глинозем</t>
  </si>
  <si>
    <t>Сода (натр углекислый)</t>
  </si>
  <si>
    <t>Поташ (кали углекислое)</t>
  </si>
  <si>
    <t>Натр едкий, неочищенный</t>
  </si>
  <si>
    <t>Натр едкий, очищенный</t>
  </si>
  <si>
    <t>Кали едкое, неочищенное</t>
  </si>
  <si>
    <t>Кали едкое, очищенное</t>
  </si>
  <si>
    <t>Уксусный порошок (древесно-уксусно-кисл. известь неочищ.)</t>
  </si>
  <si>
    <t>Хлорная известь, белильный щелок</t>
  </si>
  <si>
    <t>Серная кислота камерная и купоросное масло</t>
  </si>
  <si>
    <t>3аа</t>
  </si>
  <si>
    <t>3аб</t>
  </si>
  <si>
    <t>3ба</t>
  </si>
  <si>
    <t>3бб</t>
  </si>
  <si>
    <t>дымящаяся, серный ангидрид</t>
  </si>
  <si>
    <t>Сернистый углерод</t>
  </si>
  <si>
    <t>Кислота азотная</t>
  </si>
  <si>
    <t>соляная</t>
  </si>
  <si>
    <t>уксусная</t>
  </si>
  <si>
    <t>винно-каменная</t>
  </si>
  <si>
    <t>дубильная (танин)</t>
  </si>
  <si>
    <t>бензойная</t>
  </si>
  <si>
    <t>лимонная</t>
  </si>
  <si>
    <t>фосфорная и хромовая</t>
  </si>
  <si>
    <t>салициловая</t>
  </si>
  <si>
    <t>Итого проволочных изделий</t>
  </si>
  <si>
    <t>из двух и более тканей, из которых одна полушелковая или шелковая и проч.</t>
  </si>
  <si>
    <t>Чугунная эмалированная посуда</t>
  </si>
  <si>
    <t>Итого чугунных изделий</t>
  </si>
  <si>
    <t>Замки висячие и внутренние, кроме медных; шурупы</t>
  </si>
  <si>
    <t>Итого железных и стальных изделий</t>
  </si>
  <si>
    <t>Посуда железная эмалированная и проч.</t>
  </si>
  <si>
    <t>Итого жестяных изделий</t>
  </si>
  <si>
    <t>Проволока железная и стальная:</t>
  </si>
  <si>
    <t>тоньше 0,3мм</t>
  </si>
  <si>
    <t>Всякая проволока луженая, крытая цинком или другими простыми металлами:</t>
  </si>
  <si>
    <t>железная и стальная:</t>
  </si>
  <si>
    <t>Пр.1а</t>
  </si>
  <si>
    <t>Пр.1б</t>
  </si>
  <si>
    <t>Пр.1в</t>
  </si>
  <si>
    <t>Итого деревянных изделий</t>
  </si>
  <si>
    <t>Гумми-эластик и гуттаперчевая обувь</t>
  </si>
  <si>
    <t>прочие изделия</t>
  </si>
  <si>
    <t>Бумага для письма</t>
  </si>
  <si>
    <t>оберточная</t>
  </si>
  <si>
    <t>Картон</t>
  </si>
  <si>
    <t>Бумага папиросная и в изделиях</t>
  </si>
  <si>
    <t>Рогожи, в товарном виде</t>
  </si>
  <si>
    <t>Мочальные кули</t>
  </si>
  <si>
    <t>Кожаные изделия, особо непоименов.</t>
  </si>
  <si>
    <t>Канаты</t>
  </si>
  <si>
    <t>Веревки</t>
  </si>
  <si>
    <t>Бечевки</t>
  </si>
  <si>
    <t>Итого льняных и пеньковых изделий</t>
  </si>
  <si>
    <t>Войлок</t>
  </si>
  <si>
    <t>Шерстяные ковры</t>
  </si>
  <si>
    <t>Итого шерстяных изделий</t>
  </si>
  <si>
    <t>Бумажные ткани</t>
  </si>
  <si>
    <t>Итого бумажных тканей</t>
  </si>
  <si>
    <t>Шапки, фуражки и т.п.</t>
  </si>
  <si>
    <t>Косметики разные</t>
  </si>
  <si>
    <t>обыкновенное</t>
  </si>
  <si>
    <t>Янтарь в изделиях</t>
  </si>
  <si>
    <t>Игрушки</t>
  </si>
  <si>
    <r>
      <t>прочие</t>
    </r>
    <r>
      <rPr>
        <sz val="10"/>
        <color indexed="22"/>
        <rFont val="Arial Cyr"/>
        <family val="0"/>
      </rPr>
      <t xml:space="preserve"> (в пудах)</t>
    </r>
  </si>
  <si>
    <t>стенные</t>
  </si>
  <si>
    <t>столовые</t>
  </si>
  <si>
    <t>Экипажи рессорные</t>
  </si>
  <si>
    <t>Велосипеды</t>
  </si>
  <si>
    <t>Повозки и т.п.</t>
  </si>
  <si>
    <t>Свечи восковые</t>
  </si>
  <si>
    <t>стеариновые</t>
  </si>
  <si>
    <t>Картины</t>
  </si>
  <si>
    <t>Картофельная мука</t>
  </si>
  <si>
    <t>Итого бумажной пряжи</t>
  </si>
  <si>
    <t>Шерсть чесаная некрашеная</t>
  </si>
  <si>
    <t>чесаная крашеная</t>
  </si>
  <si>
    <t>Итого шерсти чесаной, пряденой и крученой</t>
  </si>
  <si>
    <t>Пергамент</t>
  </si>
  <si>
    <t>Лакированные кожи большие</t>
  </si>
  <si>
    <t>Итого кож выделанных</t>
  </si>
  <si>
    <t>Шкуры куньи</t>
  </si>
  <si>
    <t>3г</t>
  </si>
  <si>
    <t>Кожи всякие, скроенные для обуви и мелких изделий</t>
  </si>
  <si>
    <t>Перчатки кожаные всякие</t>
  </si>
  <si>
    <t>Сбруя конская с принадлежностями; седельно-шорные изделия; хлысты из ремешков</t>
  </si>
  <si>
    <t>Приводные машинные ремни несшитые, гонки для ткацких станков; круглые приводные ремешки</t>
  </si>
  <si>
    <t>6а</t>
  </si>
  <si>
    <t>6б</t>
  </si>
  <si>
    <t>6в</t>
  </si>
  <si>
    <t>Итого кожаных изделий</t>
  </si>
  <si>
    <t>Итого товаров по группе II-й</t>
  </si>
  <si>
    <t>1аа</t>
  </si>
  <si>
    <t>1аб</t>
  </si>
  <si>
    <t>очищенное</t>
  </si>
  <si>
    <t>Мешки джутовые и холстинные; грубые мешочные и упаковочные джутовые ткани</t>
  </si>
  <si>
    <t>Фрукты и ягоды соленые, моченые и всякие, кроме особо поименов.</t>
  </si>
  <si>
    <t>1в</t>
  </si>
  <si>
    <t>1г</t>
  </si>
  <si>
    <t>1д</t>
  </si>
  <si>
    <t>Апельсины и померанцы свежие</t>
  </si>
  <si>
    <t>Лимоны свежие</t>
  </si>
  <si>
    <t>Корка лимонная, апельсинов. и померанцевая, сухая или в рассоле</t>
  </si>
  <si>
    <t>Виноград свежий</t>
  </si>
  <si>
    <t>подсолнечное</t>
  </si>
  <si>
    <t>Платина</t>
  </si>
  <si>
    <t>Железо листовое</t>
  </si>
  <si>
    <t>прочих сортов</t>
  </si>
  <si>
    <t>Цинк</t>
  </si>
  <si>
    <t>Руда железная</t>
  </si>
  <si>
    <t>Поташ</t>
  </si>
  <si>
    <t>Рыбий жир</t>
  </si>
  <si>
    <t>Семя льняное</t>
  </si>
  <si>
    <t>конопляное</t>
  </si>
  <si>
    <t>Хвосты конские</t>
  </si>
  <si>
    <t>Шелк сырец</t>
  </si>
  <si>
    <t>пряденый</t>
  </si>
  <si>
    <t>немытая</t>
  </si>
  <si>
    <t>Галантерейные вещи</t>
  </si>
  <si>
    <t>Постели и тюфяки</t>
  </si>
  <si>
    <t>Сбруя конская</t>
  </si>
  <si>
    <t>Часы карманные</t>
  </si>
  <si>
    <t>Губка древесная</t>
  </si>
  <si>
    <t>Лошади</t>
  </si>
  <si>
    <t>Солома</t>
  </si>
  <si>
    <t>Сено</t>
  </si>
  <si>
    <t>Торф</t>
  </si>
  <si>
    <t>Янтарь</t>
  </si>
  <si>
    <t>Яички шелковичных червей</t>
  </si>
  <si>
    <t>Ртуть</t>
  </si>
  <si>
    <t>Рога всякие и копыта</t>
  </si>
  <si>
    <t>Дрожжи</t>
  </si>
  <si>
    <t>Солод</t>
  </si>
  <si>
    <t>Цикорий</t>
  </si>
  <si>
    <t>в бутылках</t>
  </si>
  <si>
    <t>3Пр</t>
  </si>
  <si>
    <t>Повозки пассажирские простые и проч. – с оконченной отделкой</t>
  </si>
  <si>
    <t>Мел белый очищенный</t>
  </si>
  <si>
    <t>Сети рыболовные</t>
  </si>
  <si>
    <t>Кружева всякие</t>
  </si>
  <si>
    <t>Мыло благовонное</t>
  </si>
  <si>
    <t>Кирпич</t>
  </si>
  <si>
    <t>Книги</t>
  </si>
  <si>
    <t>Сажа</t>
  </si>
  <si>
    <t>Фасоль, бобы и чечевица</t>
  </si>
  <si>
    <t>Крупа гречневая</t>
  </si>
  <si>
    <t>Пшено просяное</t>
  </si>
  <si>
    <t>Рис</t>
  </si>
  <si>
    <t>Мука пшеничная</t>
  </si>
  <si>
    <t>ржаная</t>
  </si>
  <si>
    <t>всякая прочая, кроме картофельной</t>
  </si>
  <si>
    <t>Прочий хлеб, особо непоименов.</t>
  </si>
  <si>
    <t>Итого хлеба</t>
  </si>
  <si>
    <t>Хлеб необмолоченный</t>
  </si>
  <si>
    <t>Картофель</t>
  </si>
  <si>
    <t>Крахмал и декстрин</t>
  </si>
  <si>
    <t>Вермишель и макароны</t>
  </si>
  <si>
    <t>Соль поваренная</t>
  </si>
  <si>
    <t>Свекловица</t>
  </si>
  <si>
    <t>Лук и чеснок в головках</t>
  </si>
  <si>
    <t>а</t>
  </si>
  <si>
    <t>б</t>
  </si>
  <si>
    <t>Зеленый горошек сушеный</t>
  </si>
  <si>
    <t>Изюм</t>
  </si>
  <si>
    <t>Мясо свежее всякое, кроме свинины</t>
  </si>
  <si>
    <t>Свинина свежая</t>
  </si>
  <si>
    <t>в</t>
  </si>
  <si>
    <t>Дичь битая</t>
  </si>
  <si>
    <t>Свиное комковое сало</t>
  </si>
  <si>
    <t>Итого мяса</t>
  </si>
  <si>
    <t>Бульон и мясной экстракт</t>
  </si>
  <si>
    <t>Сыр коровий</t>
  </si>
  <si>
    <t>консервированное</t>
  </si>
  <si>
    <t>Творог (коровий) и сметана</t>
  </si>
  <si>
    <t>г</t>
  </si>
  <si>
    <t>д</t>
  </si>
  <si>
    <t>Искусственное масло (олеомаргарин)</t>
  </si>
  <si>
    <t>Яичные желтки</t>
  </si>
  <si>
    <t>белки</t>
  </si>
  <si>
    <t>Мед сырец, медовая патока</t>
  </si>
  <si>
    <t>Свеклосахарная черная патока (мелясса)</t>
  </si>
  <si>
    <t>Патока картофельная</t>
  </si>
  <si>
    <t>Пряники и разные печенья</t>
  </si>
  <si>
    <t>Грибы свежие</t>
  </si>
  <si>
    <t>сушеные</t>
  </si>
  <si>
    <t>всякая, кроме красной</t>
  </si>
  <si>
    <t>Рыба свежая</t>
  </si>
  <si>
    <t>соленая и копченая: сельдь</t>
  </si>
  <si>
    <t>прочая, кроме сельди</t>
  </si>
  <si>
    <t>аа</t>
  </si>
  <si>
    <t>аб</t>
  </si>
  <si>
    <t>Пряности</t>
  </si>
  <si>
    <t>Сахарный песок белый</t>
  </si>
  <si>
    <t>желтый</t>
  </si>
  <si>
    <t>Итого сахара</t>
  </si>
  <si>
    <t>Миндаль и орехи</t>
  </si>
  <si>
    <t>Табак в листах</t>
  </si>
  <si>
    <t>Чай</t>
  </si>
  <si>
    <t>Спирт</t>
  </si>
  <si>
    <t>Вино хлебное очищенное</t>
  </si>
  <si>
    <t>Ликеры, водки, настойки и т.п.</t>
  </si>
  <si>
    <t>шипучие</t>
  </si>
  <si>
    <t>Портер</t>
  </si>
  <si>
    <r>
      <t xml:space="preserve">Пиво </t>
    </r>
    <r>
      <rPr>
        <sz val="10"/>
        <color indexed="22"/>
        <rFont val="Arial Cyr"/>
        <family val="0"/>
      </rPr>
      <t>в пудах</t>
    </r>
  </si>
  <si>
    <t>Мед</t>
  </si>
  <si>
    <t>Уксус и уксусная эссенция</t>
  </si>
  <si>
    <t>Горчица сухая, молотая, неприготовленная</t>
  </si>
  <si>
    <t>Итого жизненных припасов</t>
  </si>
  <si>
    <t>Бревна дубовые</t>
  </si>
  <si>
    <t>сосновые</t>
  </si>
  <si>
    <t>еловые</t>
  </si>
  <si>
    <t>прочих пород</t>
  </si>
  <si>
    <t>Жердняк</t>
  </si>
  <si>
    <t>Фашины</t>
  </si>
  <si>
    <t>Драницы и гонт</t>
  </si>
  <si>
    <t>Солома и палочки спичечные</t>
  </si>
  <si>
    <t>ж</t>
  </si>
  <si>
    <t>з</t>
  </si>
  <si>
    <t>и</t>
  </si>
  <si>
    <t>i</t>
  </si>
  <si>
    <t>ка</t>
  </si>
  <si>
    <t>Мука картофельная</t>
  </si>
  <si>
    <t>Крахмал всякий</t>
  </si>
  <si>
    <t>Декстрин</t>
  </si>
  <si>
    <t>Столбы, валы, шахтовые подпорки и т.п.</t>
  </si>
  <si>
    <t>Галмей (цинковая руда и зола)</t>
  </si>
  <si>
    <t>Бензин, лигроин, газолин</t>
  </si>
  <si>
    <t>Нефтяное смазочное масло неочищенное</t>
  </si>
  <si>
    <t>5а</t>
  </si>
  <si>
    <t>принято считать 1шт=15пудов</t>
  </si>
  <si>
    <t>принято считать 1шт=от 80пудов</t>
  </si>
  <si>
    <t>Вещи галантерейные и пр, из меди, медных сплавов и проч., менее 3ф. в штуке, без примеси др.металлов</t>
  </si>
  <si>
    <t>Образчики разных материй и изделий, не имеющие вида товаров</t>
  </si>
  <si>
    <t>Сверх того, драгоценные металлы:</t>
  </si>
  <si>
    <t>148,1а</t>
  </si>
  <si>
    <t>148,1б</t>
  </si>
  <si>
    <t>А</t>
  </si>
  <si>
    <t>Б</t>
  </si>
  <si>
    <t>В</t>
  </si>
  <si>
    <t>Г</t>
  </si>
  <si>
    <t>Д</t>
  </si>
  <si>
    <t>Е</t>
  </si>
  <si>
    <t>Золото в слитках и прокатанное в полосы и листы (кроме поименов. в ст.148,5)</t>
  </si>
  <si>
    <t>принято считать 1шт=150пудов</t>
  </si>
  <si>
    <t>5б</t>
  </si>
  <si>
    <t>Итого овощей</t>
  </si>
  <si>
    <t>Проклеенные резиною ткани для кардо-лент – с войлоком</t>
  </si>
  <si>
    <t>без войлока</t>
  </si>
  <si>
    <t>Итого товаров по группе V-й</t>
  </si>
  <si>
    <t>Группа 6. Материалы и продукты химического производства</t>
  </si>
  <si>
    <t>Страссфуртские соли, хотя бы молотые</t>
  </si>
  <si>
    <t>Хлористый калий, сернокислое кали</t>
  </si>
  <si>
    <t>Сера неочищенная комовая</t>
  </si>
  <si>
    <t>очищенная и серный цвет</t>
  </si>
  <si>
    <t>Сурьма в сыром виде</t>
  </si>
  <si>
    <t>в металлическом виде</t>
  </si>
  <si>
    <t>Магнезит природный в кусках</t>
  </si>
  <si>
    <t>природный молотый</t>
  </si>
  <si>
    <t>молотые</t>
  </si>
  <si>
    <t>углекислый, иск.приготовл.</t>
  </si>
  <si>
    <t>сернокислый</t>
  </si>
  <si>
    <t>Отдел I. Жизненные припасы</t>
  </si>
  <si>
    <t>Отдел II. Сырые и полуобработанные материалы</t>
  </si>
  <si>
    <t>заводско-мытая</t>
  </si>
  <si>
    <t>Отдел III. Животные</t>
  </si>
  <si>
    <t>Отдел IV. Изделия фабричные, заводские и ремесленные</t>
  </si>
  <si>
    <t>Рисунки и чертежи, исполненные от руки</t>
  </si>
  <si>
    <t>Группа I. Жизненные припасы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</si>
</sst>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</numFmts>
  <fonts count="7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9"/>
      <name val="Microsoft Sans Serif"/>
      <family val="2"/>
    </font>
    <font>
      <b/>
      <sz val="10"/>
      <name val="Haettenschweiler"/>
      <family val="2"/>
    </font>
    <font>
      <sz val="7"/>
      <name val="Arial Cyr"/>
      <family val="0"/>
    </font>
    <font>
      <sz val="10"/>
      <color indexed="22"/>
      <name val="Arial Cyr"/>
      <family val="0"/>
    </font>
    <font>
      <b/>
      <sz val="9"/>
      <color indexed="18"/>
      <name val="Microsoft Sans Serif"/>
      <family val="2"/>
    </font>
    <font>
      <sz val="9"/>
      <color indexed="62"/>
      <name val="Microsoft Sans Serif"/>
      <family val="2"/>
    </font>
    <font>
      <b/>
      <sz val="10"/>
      <color indexed="20"/>
      <name val="Haettenschweiler"/>
      <family val="2"/>
    </font>
    <font>
      <b/>
      <sz val="9"/>
      <name val="Microsoft Sans Serif"/>
      <family val="2"/>
    </font>
    <font>
      <b/>
      <sz val="9"/>
      <color indexed="62"/>
      <name val="Microsoft Sans Serif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9"/>
      <color indexed="12"/>
      <name val="Microsoft Sans Serif"/>
      <family val="2"/>
    </font>
    <font>
      <sz val="10"/>
      <color indexed="12"/>
      <name val="Arial Cyr"/>
      <family val="0"/>
    </font>
    <font>
      <sz val="9"/>
      <color indexed="22"/>
      <name val="Microsoft Sans Serif"/>
      <family val="2"/>
    </font>
    <font>
      <sz val="9"/>
      <color indexed="14"/>
      <name val="Microsoft Sans Serif"/>
      <family val="2"/>
    </font>
    <font>
      <sz val="10"/>
      <color indexed="14"/>
      <name val="Arial Cyr"/>
      <family val="0"/>
    </font>
    <font>
      <sz val="8"/>
      <color indexed="14"/>
      <name val="Arial Cyr"/>
      <family val="0"/>
    </font>
    <font>
      <sz val="9"/>
      <color indexed="18"/>
      <name val="Microsoft Sans Serif"/>
      <family val="2"/>
    </font>
    <font>
      <sz val="10"/>
      <color indexed="19"/>
      <name val="Arial Cyr"/>
      <family val="0"/>
    </font>
    <font>
      <sz val="8"/>
      <color indexed="12"/>
      <name val="Arial Cyr"/>
      <family val="0"/>
    </font>
    <font>
      <sz val="10"/>
      <color indexed="53"/>
      <name val="Arial Cyr"/>
      <family val="0"/>
    </font>
    <font>
      <sz val="9"/>
      <color indexed="53"/>
      <name val="Microsoft Sans Serif"/>
      <family val="2"/>
    </font>
    <font>
      <sz val="9"/>
      <color indexed="19"/>
      <name val="Microsoft Sans Serif"/>
      <family val="2"/>
    </font>
    <font>
      <sz val="10"/>
      <color indexed="11"/>
      <name val="Arial Cyr"/>
      <family val="0"/>
    </font>
    <font>
      <sz val="9"/>
      <color indexed="49"/>
      <name val="Microsoft Sans Serif"/>
      <family val="2"/>
    </font>
    <font>
      <sz val="10"/>
      <color indexed="49"/>
      <name val="Arial Cyr"/>
      <family val="0"/>
    </font>
    <font>
      <sz val="8"/>
      <color indexed="49"/>
      <name val="Arial Cyr"/>
      <family val="0"/>
    </font>
    <font>
      <sz val="8"/>
      <color indexed="11"/>
      <name val="Microsoft Sans Serif"/>
      <family val="2"/>
    </font>
    <font>
      <sz val="8"/>
      <color indexed="53"/>
      <name val="Arial Cyr"/>
      <family val="0"/>
    </font>
    <font>
      <b/>
      <sz val="9"/>
      <color indexed="22"/>
      <name val="Microsoft Sans Serif"/>
      <family val="2"/>
    </font>
    <font>
      <sz val="9"/>
      <color indexed="40"/>
      <name val="Microsoft Sans Serif"/>
      <family val="2"/>
    </font>
    <font>
      <sz val="10"/>
      <color indexed="40"/>
      <name val="Arial Cyr"/>
      <family val="0"/>
    </font>
    <font>
      <sz val="9"/>
      <color indexed="16"/>
      <name val="Microsoft Sans Serif"/>
      <family val="2"/>
    </font>
    <font>
      <sz val="10"/>
      <color indexed="16"/>
      <name val="Arial Cyr"/>
      <family val="0"/>
    </font>
    <font>
      <i/>
      <sz val="8"/>
      <color indexed="16"/>
      <name val="Arial Cyr"/>
      <family val="0"/>
    </font>
    <font>
      <i/>
      <sz val="10"/>
      <color indexed="16"/>
      <name val="Arial Cyr"/>
      <family val="0"/>
    </font>
    <font>
      <sz val="8"/>
      <color indexed="22"/>
      <name val="Arial Cyr"/>
      <family val="2"/>
    </font>
    <font>
      <sz val="9"/>
      <color indexed="10"/>
      <name val="Microsoft Sans Serif"/>
      <family val="2"/>
    </font>
    <font>
      <sz val="10"/>
      <color indexed="55"/>
      <name val="Arial Cyr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7"/>
      <color indexed="55"/>
      <name val="Arial Cyr"/>
      <family val="0"/>
    </font>
    <font>
      <sz val="8"/>
      <color indexed="55"/>
      <name val="Arial Cyr"/>
      <family val="2"/>
    </font>
    <font>
      <sz val="9"/>
      <color indexed="55"/>
      <name val="Microsoft Sans Serif"/>
      <family val="2"/>
    </font>
    <font>
      <b/>
      <sz val="10"/>
      <color indexed="55"/>
      <name val="Arial Narrow"/>
      <family val="2"/>
    </font>
    <font>
      <b/>
      <sz val="9"/>
      <color indexed="62"/>
      <name val="Arial Narrow"/>
      <family val="2"/>
    </font>
    <font>
      <b/>
      <sz val="10"/>
      <color indexed="22"/>
      <name val="Arial Narrow"/>
      <family val="2"/>
    </font>
    <font>
      <b/>
      <sz val="10"/>
      <color indexed="19"/>
      <name val="Arial Narrow"/>
      <family val="2"/>
    </font>
    <font>
      <sz val="8"/>
      <name val="Arial Narrow"/>
      <family val="2"/>
    </font>
    <font>
      <b/>
      <sz val="10"/>
      <color indexed="11"/>
      <name val="Arial Narrow"/>
      <family val="2"/>
    </font>
    <font>
      <b/>
      <sz val="10"/>
      <color indexed="55"/>
      <name val="Haettenschweiler"/>
      <family val="2"/>
    </font>
    <font>
      <sz val="7"/>
      <color indexed="51"/>
      <name val="Arial Cyr"/>
      <family val="2"/>
    </font>
    <font>
      <b/>
      <sz val="10"/>
      <color indexed="55"/>
      <name val="Arial Cyr"/>
      <family val="0"/>
    </font>
    <font>
      <sz val="10"/>
      <name val="Tahoma"/>
      <family val="2"/>
    </font>
    <font>
      <i/>
      <sz val="10"/>
      <color indexed="21"/>
      <name val="Arial Cyr"/>
      <family val="2"/>
    </font>
    <font>
      <i/>
      <sz val="9"/>
      <color indexed="21"/>
      <name val="Microsoft Sans Serif"/>
      <family val="2"/>
    </font>
    <font>
      <b/>
      <i/>
      <sz val="10"/>
      <color indexed="21"/>
      <name val="Arial Narrow"/>
      <family val="2"/>
    </font>
    <font>
      <sz val="8"/>
      <color indexed="57"/>
      <name val="Arial Cyr"/>
      <family val="2"/>
    </font>
    <font>
      <sz val="10"/>
      <color indexed="57"/>
      <name val="Arial Cyr"/>
      <family val="2"/>
    </font>
    <font>
      <sz val="8"/>
      <color indexed="40"/>
      <name val="Arial Cyr"/>
      <family val="2"/>
    </font>
    <font>
      <sz val="8"/>
      <color indexed="16"/>
      <name val="Arial Cyr"/>
      <family val="2"/>
    </font>
    <font>
      <b/>
      <sz val="10"/>
      <color indexed="40"/>
      <name val="Haettenschweiler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 Black"/>
      <family val="2"/>
    </font>
    <font>
      <sz val="10"/>
      <name val="Arial"/>
      <family val="2"/>
    </font>
    <font>
      <i/>
      <sz val="9"/>
      <color indexed="16"/>
      <name val="Microsoft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 vertical="top"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30" fillId="0" borderId="0" xfId="0" applyFont="1" applyAlignment="1">
      <alignment/>
    </xf>
    <xf numFmtId="3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3" fontId="34" fillId="0" borderId="0" xfId="0" applyNumberFormat="1" applyFont="1" applyAlignment="1">
      <alignment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2" borderId="0" xfId="0" applyFill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3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20" fillId="2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3" fontId="46" fillId="0" borderId="0" xfId="0" applyNumberFormat="1" applyFont="1" applyAlignment="1">
      <alignment/>
    </xf>
    <xf numFmtId="3" fontId="46" fillId="0" borderId="0" xfId="0" applyNumberFormat="1" applyFont="1" applyFill="1" applyAlignment="1">
      <alignment/>
    </xf>
    <xf numFmtId="3" fontId="47" fillId="0" borderId="0" xfId="0" applyNumberFormat="1" applyFont="1" applyAlignment="1">
      <alignment/>
    </xf>
    <xf numFmtId="3" fontId="46" fillId="2" borderId="0" xfId="0" applyNumberFormat="1" applyFont="1" applyFill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9" fillId="0" borderId="0" xfId="0" applyFont="1" applyFill="1" applyAlignment="1">
      <alignment/>
    </xf>
    <xf numFmtId="0" fontId="51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45" fillId="2" borderId="0" xfId="0" applyFont="1" applyFill="1" applyAlignment="1">
      <alignment/>
    </xf>
    <xf numFmtId="3" fontId="52" fillId="2" borderId="0" xfId="0" applyNumberFormat="1" applyFont="1" applyFill="1" applyAlignment="1">
      <alignment/>
    </xf>
    <xf numFmtId="3" fontId="53" fillId="2" borderId="0" xfId="0" applyNumberFormat="1" applyFont="1" applyFill="1" applyAlignment="1">
      <alignment/>
    </xf>
    <xf numFmtId="3" fontId="54" fillId="0" borderId="0" xfId="0" applyNumberFormat="1" applyFont="1" applyAlignment="1">
      <alignment/>
    </xf>
    <xf numFmtId="0" fontId="9" fillId="2" borderId="0" xfId="0" applyFont="1" applyFill="1" applyAlignment="1">
      <alignment/>
    </xf>
    <xf numFmtId="0" fontId="50" fillId="2" borderId="0" xfId="0" applyFont="1" applyFill="1" applyAlignment="1">
      <alignment/>
    </xf>
    <xf numFmtId="0" fontId="51" fillId="2" borderId="0" xfId="0" applyFont="1" applyFill="1" applyAlignment="1">
      <alignment/>
    </xf>
    <xf numFmtId="0" fontId="1" fillId="0" borderId="0" xfId="0" applyFont="1" applyAlignment="1">
      <alignment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51" fillId="2" borderId="0" xfId="0" applyFont="1" applyFill="1" applyAlignment="1">
      <alignment horizontal="left"/>
    </xf>
    <xf numFmtId="0" fontId="57" fillId="0" borderId="0" xfId="0" applyFont="1" applyAlignment="1">
      <alignment/>
    </xf>
    <xf numFmtId="3" fontId="58" fillId="0" borderId="0" xfId="0" applyNumberFormat="1" applyFont="1" applyAlignment="1">
      <alignment/>
    </xf>
    <xf numFmtId="3" fontId="59" fillId="2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Alignment="1">
      <alignment/>
    </xf>
    <xf numFmtId="173" fontId="7" fillId="0" borderId="0" xfId="0" applyNumberFormat="1" applyFont="1" applyAlignment="1">
      <alignment/>
    </xf>
    <xf numFmtId="173" fontId="47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1" fillId="2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1" fillId="2" borderId="0" xfId="0" applyFont="1" applyFill="1" applyAlignment="1">
      <alignment/>
    </xf>
    <xf numFmtId="0" fontId="63" fillId="0" borderId="0" xfId="0" applyFont="1" applyAlignment="1">
      <alignment/>
    </xf>
    <xf numFmtId="3" fontId="64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3" fontId="20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5" fillId="0" borderId="0" xfId="0" applyNumberFormat="1" applyFont="1" applyAlignment="1">
      <alignment horizontal="center"/>
    </xf>
    <xf numFmtId="0" fontId="26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7" fillId="2" borderId="0" xfId="0" applyNumberFormat="1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20" fillId="2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60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173" fontId="5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0" fillId="2" borderId="0" xfId="0" applyFont="1" applyFill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70" fillId="0" borderId="0" xfId="0" applyFont="1" applyAlignment="1">
      <alignment/>
    </xf>
    <xf numFmtId="3" fontId="20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61" fillId="2" borderId="0" xfId="0" applyFont="1" applyFill="1" applyAlignment="1">
      <alignment/>
    </xf>
    <xf numFmtId="0" fontId="51" fillId="2" borderId="0" xfId="0" applyFont="1" applyFill="1" applyBorder="1" applyAlignment="1">
      <alignment horizontal="left"/>
    </xf>
    <xf numFmtId="0" fontId="45" fillId="2" borderId="0" xfId="0" applyFont="1" applyFill="1" applyBorder="1" applyAlignment="1">
      <alignment/>
    </xf>
    <xf numFmtId="0" fontId="50" fillId="2" borderId="0" xfId="0" applyFont="1" applyFill="1" applyBorder="1" applyAlignment="1">
      <alignment/>
    </xf>
    <xf numFmtId="3" fontId="7" fillId="0" borderId="0" xfId="0" applyNumberFormat="1" applyFont="1" applyAlignment="1">
      <alignment horizontal="right" vertical="top"/>
    </xf>
    <xf numFmtId="0" fontId="71" fillId="0" borderId="0" xfId="0" applyFont="1" applyAlignment="1">
      <alignment/>
    </xf>
    <xf numFmtId="0" fontId="9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9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3" fontId="7" fillId="3" borderId="2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3" fontId="7" fillId="4" borderId="2" xfId="0" applyNumberFormat="1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/>
    </xf>
    <xf numFmtId="3" fontId="76" fillId="0" borderId="0" xfId="0" applyNumberFormat="1" applyFont="1" applyAlignment="1">
      <alignment vertical="top"/>
    </xf>
    <xf numFmtId="0" fontId="51" fillId="2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3" fontId="55" fillId="0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46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1" fillId="0" borderId="0" xfId="0" applyFont="1" applyFill="1" applyAlignment="1">
      <alignment horizontal="left"/>
    </xf>
    <xf numFmtId="3" fontId="52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3" fontId="0" fillId="3" borderId="0" xfId="0" applyNumberForma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0" fillId="0" borderId="0" xfId="0" applyAlignment="1">
      <alignment vertical="top"/>
    </xf>
    <xf numFmtId="3" fontId="7" fillId="0" borderId="0" xfId="0" applyNumberFormat="1" applyFont="1" applyAlignment="1">
      <alignment vertical="top"/>
    </xf>
    <xf numFmtId="3" fontId="15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8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7" sqref="A7"/>
    </sheetView>
  </sheetViews>
  <sheetFormatPr defaultColWidth="9.00390625" defaultRowHeight="12.75"/>
  <cols>
    <col min="1" max="1" width="3.25390625" style="69" customWidth="1"/>
    <col min="2" max="2" width="3.125" style="4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125" style="7" customWidth="1"/>
    <col min="8" max="8" width="11.25390625" style="6" customWidth="1"/>
    <col min="9" max="9" width="10.00390625" style="7" customWidth="1"/>
    <col min="11" max="11" width="10.00390625" style="11" bestFit="1" customWidth="1"/>
  </cols>
  <sheetData>
    <row r="1" ht="12.75">
      <c r="A1" s="149" t="s">
        <v>473</v>
      </c>
    </row>
    <row r="2" ht="7.5" customHeight="1">
      <c r="A2" s="149"/>
    </row>
    <row r="3" spans="1:3" ht="15.75">
      <c r="A3" s="150"/>
      <c r="B3" s="151" t="s">
        <v>475</v>
      </c>
      <c r="C3" s="4"/>
    </row>
    <row r="4" spans="1:3" ht="9.75" customHeight="1">
      <c r="A4" s="150"/>
      <c r="B4" s="151"/>
      <c r="C4" s="4"/>
    </row>
    <row r="5" spans="1:11" ht="12.75">
      <c r="A5" s="150"/>
      <c r="B5" s="152" t="s">
        <v>474</v>
      </c>
      <c r="C5" s="152"/>
      <c r="F5"/>
      <c r="G5"/>
      <c r="H5"/>
      <c r="I5"/>
      <c r="K5"/>
    </row>
    <row r="6" spans="1:11" ht="13.5">
      <c r="A6" s="150"/>
      <c r="B6" s="153"/>
      <c r="C6" s="154" t="s">
        <v>476</v>
      </c>
      <c r="F6"/>
      <c r="G6"/>
      <c r="H6"/>
      <c r="I6"/>
      <c r="K6"/>
    </row>
    <row r="7" spans="1:11" ht="13.5">
      <c r="A7" s="150"/>
      <c r="B7" s="153"/>
      <c r="C7" s="154"/>
      <c r="F7"/>
      <c r="G7"/>
      <c r="H7"/>
      <c r="I7"/>
      <c r="K7"/>
    </row>
    <row r="8" spans="1:13" ht="12.75">
      <c r="A8" s="161"/>
      <c r="B8" s="162"/>
      <c r="C8" s="163"/>
      <c r="D8" s="163"/>
      <c r="E8" s="163"/>
      <c r="F8" s="164" t="s">
        <v>1408</v>
      </c>
      <c r="G8" s="165"/>
      <c r="H8" s="164" t="s">
        <v>1386</v>
      </c>
      <c r="I8" s="165"/>
      <c r="J8" s="163"/>
      <c r="K8" s="166"/>
      <c r="L8" s="163"/>
      <c r="M8" s="163"/>
    </row>
    <row r="9" ht="12.75">
      <c r="B9" s="2" t="s">
        <v>1753</v>
      </c>
    </row>
    <row r="10" spans="1:8" ht="12.75">
      <c r="A10" s="69">
        <v>1</v>
      </c>
      <c r="C10" t="s">
        <v>1410</v>
      </c>
      <c r="F10" s="6">
        <v>122730311</v>
      </c>
      <c r="H10" s="6">
        <v>138580072</v>
      </c>
    </row>
    <row r="11" spans="1:8" ht="12.75">
      <c r="A11" s="69">
        <v>2</v>
      </c>
      <c r="C11" t="s">
        <v>1411</v>
      </c>
      <c r="F11" s="6">
        <v>56010644</v>
      </c>
      <c r="H11" s="6">
        <v>82734947</v>
      </c>
    </row>
    <row r="12" spans="1:8" ht="12.75">
      <c r="A12" s="69">
        <v>3</v>
      </c>
      <c r="C12" t="s">
        <v>1412</v>
      </c>
      <c r="F12" s="6">
        <v>47961825</v>
      </c>
      <c r="H12" s="6">
        <v>77630956</v>
      </c>
    </row>
    <row r="13" spans="1:8" ht="12.75">
      <c r="A13" s="69">
        <v>4</v>
      </c>
      <c r="C13" t="s">
        <v>1413</v>
      </c>
      <c r="F13" s="6">
        <v>58511846</v>
      </c>
      <c r="H13" s="6">
        <v>80317224</v>
      </c>
    </row>
    <row r="14" spans="1:8" ht="12.75">
      <c r="A14" s="69">
        <v>5</v>
      </c>
      <c r="C14" t="s">
        <v>1416</v>
      </c>
      <c r="F14" s="6">
        <v>1301903</v>
      </c>
      <c r="H14" s="6">
        <v>1522289</v>
      </c>
    </row>
    <row r="15" spans="1:8" ht="12.75">
      <c r="A15" s="69">
        <v>6</v>
      </c>
      <c r="C15" t="s">
        <v>1417</v>
      </c>
      <c r="F15" s="6">
        <v>496084</v>
      </c>
      <c r="H15" s="6">
        <v>786406</v>
      </c>
    </row>
    <row r="16" spans="1:8" ht="12.75">
      <c r="A16" s="69">
        <v>7</v>
      </c>
      <c r="C16" t="s">
        <v>1414</v>
      </c>
      <c r="F16" s="6">
        <v>17213254</v>
      </c>
      <c r="H16" s="6">
        <v>29710598</v>
      </c>
    </row>
    <row r="17" spans="1:8" ht="12.75">
      <c r="A17" s="69">
        <v>8</v>
      </c>
      <c r="C17" t="s">
        <v>1415</v>
      </c>
      <c r="F17" s="6">
        <v>4660441</v>
      </c>
      <c r="H17" s="6">
        <v>5127074</v>
      </c>
    </row>
    <row r="18" spans="1:8" ht="12.75">
      <c r="A18" s="69">
        <v>9</v>
      </c>
      <c r="C18" t="s">
        <v>1636</v>
      </c>
      <c r="F18" s="6">
        <v>3212123</v>
      </c>
      <c r="H18" s="6">
        <v>3502725</v>
      </c>
    </row>
    <row r="19" spans="1:8" ht="12.75">
      <c r="A19" s="69">
        <v>10</v>
      </c>
      <c r="B19" s="4" t="s">
        <v>1652</v>
      </c>
      <c r="C19" t="s">
        <v>1637</v>
      </c>
      <c r="F19" s="6">
        <v>1036809</v>
      </c>
      <c r="H19" s="6">
        <v>699272</v>
      </c>
    </row>
    <row r="20" spans="2:8" ht="12.75">
      <c r="B20" s="4" t="s">
        <v>1653</v>
      </c>
      <c r="D20" t="s">
        <v>1426</v>
      </c>
      <c r="F20" s="6">
        <v>105399</v>
      </c>
      <c r="H20" s="6">
        <v>72216</v>
      </c>
    </row>
    <row r="21" spans="1:8" ht="12.75">
      <c r="A21" s="69">
        <v>11</v>
      </c>
      <c r="B21" s="4" t="s">
        <v>1652</v>
      </c>
      <c r="C21" t="s">
        <v>1638</v>
      </c>
      <c r="F21" s="6">
        <v>194166</v>
      </c>
      <c r="H21" s="6">
        <v>120240</v>
      </c>
    </row>
    <row r="22" spans="2:8" ht="12.75">
      <c r="B22" s="4" t="s">
        <v>1653</v>
      </c>
      <c r="C22" t="s">
        <v>1639</v>
      </c>
      <c r="F22" s="6">
        <v>449969</v>
      </c>
      <c r="H22" s="6">
        <v>177441</v>
      </c>
    </row>
    <row r="23" spans="1:8" ht="12.75">
      <c r="A23" s="69">
        <v>12</v>
      </c>
      <c r="C23" t="s">
        <v>1640</v>
      </c>
      <c r="F23" s="6">
        <v>6305356</v>
      </c>
      <c r="H23" s="6">
        <v>3954600</v>
      </c>
    </row>
    <row r="24" spans="1:8" ht="12.75">
      <c r="A24" s="69">
        <v>13</v>
      </c>
      <c r="D24" t="s">
        <v>1641</v>
      </c>
      <c r="F24" s="6">
        <v>8177926</v>
      </c>
      <c r="H24" s="6">
        <v>8960546</v>
      </c>
    </row>
    <row r="25" spans="1:8" ht="12.75">
      <c r="A25" s="69">
        <v>14</v>
      </c>
      <c r="D25" t="s">
        <v>1642</v>
      </c>
      <c r="F25" s="6">
        <v>183201</v>
      </c>
      <c r="H25" s="6">
        <v>150234</v>
      </c>
    </row>
    <row r="26" spans="1:8" ht="12.75">
      <c r="A26" s="69">
        <v>15</v>
      </c>
      <c r="C26" t="s">
        <v>440</v>
      </c>
      <c r="F26" s="6">
        <v>16406257</v>
      </c>
      <c r="H26" s="6">
        <v>32402662</v>
      </c>
    </row>
    <row r="27" spans="1:8" ht="12.75">
      <c r="A27" s="69">
        <v>16</v>
      </c>
      <c r="C27" t="s">
        <v>1643</v>
      </c>
      <c r="F27" s="6">
        <v>74250</v>
      </c>
      <c r="H27" s="6">
        <v>156879</v>
      </c>
    </row>
    <row r="28" spans="3:9" ht="12.75">
      <c r="C28" s="1" t="s">
        <v>1644</v>
      </c>
      <c r="G28" s="62">
        <f>SUM(F10:F27)</f>
        <v>345031764</v>
      </c>
      <c r="I28" s="62">
        <f>SUM(H10:H27)</f>
        <v>466606381</v>
      </c>
    </row>
    <row r="29" spans="1:9" ht="12.75">
      <c r="A29" s="77"/>
      <c r="B29" s="78" t="s">
        <v>1653</v>
      </c>
      <c r="C29" s="72" t="s">
        <v>1645</v>
      </c>
      <c r="D29" s="72"/>
      <c r="E29" s="72"/>
      <c r="F29" s="73"/>
      <c r="G29" s="85"/>
      <c r="H29" s="73"/>
      <c r="I29" s="62"/>
    </row>
    <row r="30" spans="1:9" ht="12.75">
      <c r="A30" s="69">
        <v>17</v>
      </c>
      <c r="B30" s="4" t="s">
        <v>1652</v>
      </c>
      <c r="C30" t="s">
        <v>1646</v>
      </c>
      <c r="F30" s="6">
        <v>513731</v>
      </c>
      <c r="H30" s="6">
        <v>2075335</v>
      </c>
      <c r="I30" s="62"/>
    </row>
    <row r="31" spans="2:9" ht="12.75">
      <c r="B31" s="4" t="s">
        <v>1653</v>
      </c>
      <c r="C31" t="s">
        <v>1565</v>
      </c>
      <c r="F31" s="6">
        <v>2875</v>
      </c>
      <c r="H31" s="6">
        <v>1385</v>
      </c>
      <c r="I31" s="62"/>
    </row>
    <row r="32" spans="1:9" ht="12.75">
      <c r="A32" s="69">
        <v>18</v>
      </c>
      <c r="C32" t="s">
        <v>1647</v>
      </c>
      <c r="F32" s="6">
        <v>162</v>
      </c>
      <c r="H32" s="6">
        <v>30</v>
      </c>
      <c r="I32" s="62"/>
    </row>
    <row r="33" spans="1:9" ht="12.75">
      <c r="A33" s="77"/>
      <c r="B33" s="78" t="s">
        <v>1653</v>
      </c>
      <c r="C33" s="72"/>
      <c r="D33" s="72" t="s">
        <v>346</v>
      </c>
      <c r="E33" s="72"/>
      <c r="F33" s="73"/>
      <c r="G33" s="85"/>
      <c r="H33" s="73"/>
      <c r="I33" s="62"/>
    </row>
    <row r="34" spans="1:9" ht="12.75">
      <c r="A34" s="69">
        <v>19</v>
      </c>
      <c r="C34" t="s">
        <v>1418</v>
      </c>
      <c r="F34" s="6">
        <v>136785</v>
      </c>
      <c r="H34" s="6">
        <v>79365</v>
      </c>
      <c r="I34" s="62"/>
    </row>
    <row r="35" spans="1:9" ht="12.75">
      <c r="A35" s="69">
        <v>20</v>
      </c>
      <c r="C35" t="s">
        <v>1648</v>
      </c>
      <c r="F35" s="6">
        <v>30649</v>
      </c>
      <c r="H35" s="6">
        <v>8190</v>
      </c>
      <c r="I35" s="62"/>
    </row>
    <row r="36" spans="1:9" ht="12.75">
      <c r="A36" s="69">
        <v>21</v>
      </c>
      <c r="C36" t="s">
        <v>1623</v>
      </c>
      <c r="F36" s="6">
        <v>465</v>
      </c>
      <c r="H36" s="6">
        <v>43</v>
      </c>
      <c r="I36" s="62"/>
    </row>
    <row r="37" spans="1:9" ht="12.75">
      <c r="A37" s="69">
        <v>22</v>
      </c>
      <c r="C37" t="s">
        <v>1649</v>
      </c>
      <c r="F37" s="6">
        <v>79027</v>
      </c>
      <c r="H37" s="6">
        <v>561623</v>
      </c>
      <c r="I37" s="62"/>
    </row>
    <row r="38" spans="1:9" ht="12.75">
      <c r="A38" s="69">
        <v>23</v>
      </c>
      <c r="B38" s="4" t="s">
        <v>1652</v>
      </c>
      <c r="C38" t="s">
        <v>1650</v>
      </c>
      <c r="F38" s="6">
        <v>710796</v>
      </c>
      <c r="H38" s="6">
        <v>5533216</v>
      </c>
      <c r="I38" s="62"/>
    </row>
    <row r="39" spans="2:9" ht="12.75">
      <c r="B39" s="4" t="s">
        <v>1653</v>
      </c>
      <c r="C39" t="s">
        <v>1651</v>
      </c>
      <c r="F39" s="6">
        <v>135538</v>
      </c>
      <c r="H39" s="6">
        <v>131292</v>
      </c>
      <c r="I39" s="62"/>
    </row>
    <row r="40" spans="2:9" ht="12.75">
      <c r="B40" s="4" t="s">
        <v>1658</v>
      </c>
      <c r="C40" t="s">
        <v>441</v>
      </c>
      <c r="F40" s="6">
        <v>222353</v>
      </c>
      <c r="H40" s="6">
        <v>357238</v>
      </c>
      <c r="I40" s="62"/>
    </row>
    <row r="41" spans="1:9" ht="12.75">
      <c r="A41" s="77"/>
      <c r="B41" s="78" t="s">
        <v>1653</v>
      </c>
      <c r="C41" s="72"/>
      <c r="D41" s="72" t="s">
        <v>347</v>
      </c>
      <c r="E41" s="72"/>
      <c r="F41" s="73"/>
      <c r="G41" s="85"/>
      <c r="H41" s="73"/>
      <c r="I41" s="62"/>
    </row>
    <row r="42" spans="1:9" ht="12.75">
      <c r="A42" s="69">
        <v>24</v>
      </c>
      <c r="B42" s="4" t="s">
        <v>1652</v>
      </c>
      <c r="C42" t="s">
        <v>1654</v>
      </c>
      <c r="F42" s="6">
        <v>30527</v>
      </c>
      <c r="H42" s="6">
        <v>1777</v>
      </c>
      <c r="I42" s="62"/>
    </row>
    <row r="43" spans="2:9" ht="12.75">
      <c r="B43" s="4" t="s">
        <v>1653</v>
      </c>
      <c r="C43" t="s">
        <v>442</v>
      </c>
      <c r="F43" s="6">
        <v>37041</v>
      </c>
      <c r="H43" s="6">
        <v>18311</v>
      </c>
      <c r="I43" s="62"/>
    </row>
    <row r="44" spans="1:9" ht="12.75">
      <c r="A44" s="77"/>
      <c r="B44" s="78" t="s">
        <v>1653</v>
      </c>
      <c r="C44" s="72"/>
      <c r="D44" s="72" t="s">
        <v>348</v>
      </c>
      <c r="E44" s="72"/>
      <c r="F44" s="73"/>
      <c r="G44" s="85"/>
      <c r="H44" s="73"/>
      <c r="I44" s="62"/>
    </row>
    <row r="45" spans="1:9" ht="12.75">
      <c r="A45" s="69">
        <v>25</v>
      </c>
      <c r="C45" t="s">
        <v>1427</v>
      </c>
      <c r="F45" s="6">
        <v>15882</v>
      </c>
      <c r="H45" s="6">
        <v>13352</v>
      </c>
      <c r="I45" s="62"/>
    </row>
    <row r="46" spans="1:9" ht="12.75">
      <c r="A46" s="69">
        <v>26</v>
      </c>
      <c r="C46" t="s">
        <v>443</v>
      </c>
      <c r="F46" s="6">
        <v>1040492</v>
      </c>
      <c r="H46" s="6">
        <v>270537</v>
      </c>
      <c r="I46" s="62"/>
    </row>
    <row r="47" spans="1:9" ht="12.75">
      <c r="A47" s="69">
        <v>27</v>
      </c>
      <c r="C47" t="s">
        <v>1424</v>
      </c>
      <c r="F47" s="6">
        <v>541048</v>
      </c>
      <c r="H47" s="6">
        <v>262797</v>
      </c>
      <c r="I47" s="62"/>
    </row>
    <row r="48" spans="1:9" ht="12.75">
      <c r="A48" s="69">
        <v>28</v>
      </c>
      <c r="C48" t="s">
        <v>1409</v>
      </c>
      <c r="F48" s="6">
        <v>2669</v>
      </c>
      <c r="H48" s="6">
        <v>935</v>
      </c>
      <c r="I48" s="62"/>
    </row>
    <row r="49" spans="1:9" ht="12.75">
      <c r="A49" s="77">
        <v>29</v>
      </c>
      <c r="B49" s="78" t="s">
        <v>1652</v>
      </c>
      <c r="C49" s="72" t="s">
        <v>1655</v>
      </c>
      <c r="D49" s="72"/>
      <c r="E49" s="72"/>
      <c r="F49" s="73">
        <v>0</v>
      </c>
      <c r="G49" s="85"/>
      <c r="H49" s="73">
        <v>0</v>
      </c>
      <c r="I49" s="62"/>
    </row>
    <row r="50" spans="1:9" ht="12.75">
      <c r="A50" s="69">
        <v>29</v>
      </c>
      <c r="C50" t="s">
        <v>444</v>
      </c>
      <c r="F50" s="6">
        <v>462042</v>
      </c>
      <c r="H50" s="6">
        <v>97591</v>
      </c>
      <c r="I50" s="62"/>
    </row>
    <row r="51" spans="1:9" ht="12.75">
      <c r="A51" s="69">
        <v>30</v>
      </c>
      <c r="B51" s="4" t="s">
        <v>1652</v>
      </c>
      <c r="C51" t="s">
        <v>1656</v>
      </c>
      <c r="F51" s="6">
        <v>266215</v>
      </c>
      <c r="H51" s="6">
        <v>50779</v>
      </c>
      <c r="I51" s="62"/>
    </row>
    <row r="52" spans="2:9" ht="12.75">
      <c r="B52" s="4" t="s">
        <v>1653</v>
      </c>
      <c r="C52" t="s">
        <v>1657</v>
      </c>
      <c r="F52" s="6">
        <v>1000762</v>
      </c>
      <c r="H52" s="6">
        <v>201670</v>
      </c>
      <c r="I52" s="62"/>
    </row>
    <row r="53" spans="1:9" ht="12.75">
      <c r="A53" s="69">
        <v>31</v>
      </c>
      <c r="B53" s="4" t="s">
        <v>1652</v>
      </c>
      <c r="C53" t="s">
        <v>22</v>
      </c>
      <c r="F53" s="6">
        <v>103402</v>
      </c>
      <c r="H53" s="6">
        <v>17052</v>
      </c>
      <c r="I53" s="62"/>
    </row>
    <row r="54" spans="2:9" ht="12.75">
      <c r="B54" s="4" t="s">
        <v>1653</v>
      </c>
      <c r="C54" t="s">
        <v>23</v>
      </c>
      <c r="F54" s="6">
        <v>780355</v>
      </c>
      <c r="H54" s="6">
        <v>154305</v>
      </c>
      <c r="I54" s="62"/>
    </row>
    <row r="55" spans="2:9" ht="12.75">
      <c r="B55" s="4" t="s">
        <v>1667</v>
      </c>
      <c r="C55" t="s">
        <v>1660</v>
      </c>
      <c r="F55" s="6">
        <v>257551</v>
      </c>
      <c r="H55" s="6">
        <v>31707</v>
      </c>
      <c r="I55" s="62"/>
    </row>
    <row r="56" spans="3:9" ht="12.75">
      <c r="C56" s="1" t="s">
        <v>1661</v>
      </c>
      <c r="G56" s="62">
        <f>SUM(F51:F55)</f>
        <v>2408285</v>
      </c>
      <c r="I56" s="62">
        <f>SUM(H51:H55)</f>
        <v>455513</v>
      </c>
    </row>
    <row r="57" spans="1:8" ht="12.75">
      <c r="A57" s="69">
        <v>32</v>
      </c>
      <c r="C57" t="s">
        <v>1662</v>
      </c>
      <c r="F57" s="6">
        <v>13541</v>
      </c>
      <c r="H57" s="6">
        <v>324</v>
      </c>
    </row>
    <row r="58" spans="1:8" ht="12.75">
      <c r="A58" s="69">
        <v>33</v>
      </c>
      <c r="C58" t="s">
        <v>1663</v>
      </c>
      <c r="F58" s="6">
        <v>212763</v>
      </c>
      <c r="H58" s="6">
        <v>28588</v>
      </c>
    </row>
    <row r="59" spans="1:8" ht="12.75">
      <c r="A59" s="69">
        <v>34</v>
      </c>
      <c r="D59" t="s">
        <v>445</v>
      </c>
      <c r="F59" s="6">
        <v>89105</v>
      </c>
      <c r="H59" s="6">
        <v>16006</v>
      </c>
    </row>
    <row r="60" spans="1:8" ht="12.75">
      <c r="A60" s="69">
        <v>35</v>
      </c>
      <c r="B60" s="4" t="s">
        <v>1652</v>
      </c>
      <c r="C60" t="s">
        <v>446</v>
      </c>
      <c r="F60" s="6">
        <v>257268</v>
      </c>
      <c r="H60" s="6">
        <v>317242</v>
      </c>
    </row>
    <row r="61" spans="1:8" ht="12.75">
      <c r="A61" s="76"/>
      <c r="B61" s="78" t="s">
        <v>1653</v>
      </c>
      <c r="C61" s="72"/>
      <c r="D61" s="72" t="s">
        <v>1664</v>
      </c>
      <c r="E61" s="72"/>
      <c r="F61" s="73"/>
      <c r="G61" s="85"/>
      <c r="H61" s="73"/>
    </row>
    <row r="62" spans="2:8" ht="12.75">
      <c r="B62" s="4" t="s">
        <v>1653</v>
      </c>
      <c r="C62" t="s">
        <v>1665</v>
      </c>
      <c r="F62" s="6">
        <v>16567</v>
      </c>
      <c r="H62" s="6">
        <v>5586</v>
      </c>
    </row>
    <row r="63" spans="1:8" ht="12.75">
      <c r="A63" s="69">
        <v>36</v>
      </c>
      <c r="C63" t="s">
        <v>1401</v>
      </c>
      <c r="F63" s="6">
        <v>26433665</v>
      </c>
      <c r="H63" s="6">
        <v>1967854</v>
      </c>
    </row>
    <row r="64" spans="1:8" ht="12.75">
      <c r="A64" s="69">
        <v>37</v>
      </c>
      <c r="C64" t="s">
        <v>1668</v>
      </c>
      <c r="F64" s="6">
        <v>0</v>
      </c>
      <c r="H64" s="6">
        <v>0</v>
      </c>
    </row>
    <row r="65" spans="1:11" ht="12.75">
      <c r="A65" s="69">
        <v>38</v>
      </c>
      <c r="C65" t="s">
        <v>1420</v>
      </c>
      <c r="F65" s="6">
        <v>35392312</v>
      </c>
      <c r="G65" s="62"/>
      <c r="H65" s="116">
        <f>I65*4</f>
        <v>7987908</v>
      </c>
      <c r="I65" s="23">
        <v>1996977</v>
      </c>
      <c r="J65" s="24" t="s">
        <v>1387</v>
      </c>
      <c r="K65" s="31" t="s">
        <v>349</v>
      </c>
    </row>
    <row r="66" spans="1:8" ht="12.75">
      <c r="A66" s="69">
        <v>39</v>
      </c>
      <c r="B66" s="4" t="s">
        <v>1652</v>
      </c>
      <c r="C66" t="s">
        <v>1669</v>
      </c>
      <c r="F66" s="6">
        <v>141846</v>
      </c>
      <c r="H66" s="6">
        <v>34786</v>
      </c>
    </row>
    <row r="67" spans="2:8" ht="12.75">
      <c r="B67" s="4" t="s">
        <v>1653</v>
      </c>
      <c r="D67" t="s">
        <v>1670</v>
      </c>
      <c r="F67" s="6">
        <v>9709</v>
      </c>
      <c r="H67" s="6">
        <v>2628</v>
      </c>
    </row>
    <row r="68" spans="1:8" ht="12.75">
      <c r="A68" s="69">
        <v>40</v>
      </c>
      <c r="C68" t="s">
        <v>1671</v>
      </c>
      <c r="F68" s="6">
        <v>11552</v>
      </c>
      <c r="H68" s="6">
        <v>1811</v>
      </c>
    </row>
    <row r="69" spans="1:8" ht="12.75">
      <c r="A69" s="69">
        <v>41</v>
      </c>
      <c r="B69" s="4" t="s">
        <v>1681</v>
      </c>
      <c r="C69" t="s">
        <v>447</v>
      </c>
      <c r="F69" s="6">
        <v>10</v>
      </c>
      <c r="H69" s="6">
        <v>3</v>
      </c>
    </row>
    <row r="70" spans="1:8" ht="12.75">
      <c r="A70" s="77"/>
      <c r="B70" s="78" t="s">
        <v>1682</v>
      </c>
      <c r="C70" s="72"/>
      <c r="D70" s="72" t="s">
        <v>350</v>
      </c>
      <c r="E70" s="72"/>
      <c r="F70" s="73"/>
      <c r="G70" s="85"/>
      <c r="H70" s="73"/>
    </row>
    <row r="71" spans="2:8" ht="12.75">
      <c r="B71" s="4" t="s">
        <v>1682</v>
      </c>
      <c r="C71" t="s">
        <v>1672</v>
      </c>
      <c r="F71" s="6">
        <v>29883</v>
      </c>
      <c r="H71" s="6">
        <v>94022</v>
      </c>
    </row>
    <row r="72" spans="1:8" ht="12.75">
      <c r="A72" s="76"/>
      <c r="B72" s="78" t="s">
        <v>1653</v>
      </c>
      <c r="C72" s="72" t="s">
        <v>1673</v>
      </c>
      <c r="D72" s="72"/>
      <c r="E72" s="72"/>
      <c r="F72" s="73"/>
      <c r="G72" s="85"/>
      <c r="H72" s="73"/>
    </row>
    <row r="73" spans="1:8" ht="12.75">
      <c r="A73" s="69">
        <v>42</v>
      </c>
      <c r="C73" t="s">
        <v>351</v>
      </c>
      <c r="F73" s="6">
        <v>60519</v>
      </c>
      <c r="H73" s="6">
        <v>5330</v>
      </c>
    </row>
    <row r="74" spans="1:8" ht="12.75">
      <c r="A74" s="69">
        <v>43</v>
      </c>
      <c r="C74" t="s">
        <v>1674</v>
      </c>
      <c r="F74" s="6">
        <v>130859</v>
      </c>
      <c r="H74" s="6">
        <v>16936</v>
      </c>
    </row>
    <row r="75" spans="1:8" ht="12.75">
      <c r="A75" s="69">
        <v>44</v>
      </c>
      <c r="C75" t="s">
        <v>1675</v>
      </c>
      <c r="F75" s="6">
        <v>11572</v>
      </c>
      <c r="H75" s="6">
        <v>2784</v>
      </c>
    </row>
    <row r="76" spans="1:8" ht="12.75">
      <c r="A76" s="69">
        <v>45</v>
      </c>
      <c r="D76" t="s">
        <v>1676</v>
      </c>
      <c r="F76" s="6">
        <v>79419</v>
      </c>
      <c r="H76" s="6">
        <v>4694</v>
      </c>
    </row>
    <row r="77" spans="1:8" ht="12.75">
      <c r="A77" s="69">
        <v>46</v>
      </c>
      <c r="C77" t="s">
        <v>1425</v>
      </c>
      <c r="F77" s="6">
        <v>387934</v>
      </c>
      <c r="H77" s="6">
        <v>107633</v>
      </c>
    </row>
    <row r="78" spans="1:8" ht="12.75">
      <c r="A78" s="69">
        <v>47</v>
      </c>
      <c r="D78" t="s">
        <v>1677</v>
      </c>
      <c r="F78" s="6">
        <v>1475115</v>
      </c>
      <c r="H78" s="6">
        <v>26204</v>
      </c>
    </row>
    <row r="79" spans="1:8" ht="12.75">
      <c r="A79" s="69">
        <v>48</v>
      </c>
      <c r="C79" t="s">
        <v>1678</v>
      </c>
      <c r="F79" s="6">
        <v>825038</v>
      </c>
      <c r="H79" s="6">
        <v>194044</v>
      </c>
    </row>
    <row r="80" spans="1:8" ht="12.75">
      <c r="A80" s="69">
        <v>49</v>
      </c>
      <c r="D80" t="s">
        <v>448</v>
      </c>
      <c r="F80" s="6">
        <v>33811</v>
      </c>
      <c r="H80" s="6">
        <v>4460</v>
      </c>
    </row>
    <row r="81" spans="1:8" ht="12.75">
      <c r="A81" s="69">
        <v>50</v>
      </c>
      <c r="B81" s="4" t="s">
        <v>1652</v>
      </c>
      <c r="D81" t="s">
        <v>1679</v>
      </c>
      <c r="F81" s="6">
        <v>19976</v>
      </c>
      <c r="H81" s="6">
        <v>8121</v>
      </c>
    </row>
    <row r="82" spans="2:8" ht="12.75">
      <c r="B82" s="4" t="s">
        <v>1653</v>
      </c>
      <c r="E82" t="s">
        <v>1680</v>
      </c>
      <c r="F82" s="6">
        <v>2096583</v>
      </c>
      <c r="H82" s="6">
        <v>733188</v>
      </c>
    </row>
    <row r="83" spans="1:8" ht="12.75">
      <c r="A83" s="69">
        <v>51</v>
      </c>
      <c r="C83" t="s">
        <v>1683</v>
      </c>
      <c r="F83" s="6">
        <v>29658</v>
      </c>
      <c r="H83" s="6">
        <v>7881</v>
      </c>
    </row>
    <row r="84" spans="1:8" ht="12.75">
      <c r="A84" s="69">
        <v>52</v>
      </c>
      <c r="B84" s="4" t="s">
        <v>1652</v>
      </c>
      <c r="C84" t="s">
        <v>1684</v>
      </c>
      <c r="F84" s="6">
        <v>8252498</v>
      </c>
      <c r="H84" s="6">
        <v>4924973</v>
      </c>
    </row>
    <row r="85" spans="2:8" ht="12.75">
      <c r="B85" s="4" t="s">
        <v>1653</v>
      </c>
      <c r="D85" t="s">
        <v>1685</v>
      </c>
      <c r="F85" s="6">
        <v>477555</v>
      </c>
      <c r="H85" s="6">
        <v>352683</v>
      </c>
    </row>
    <row r="86" spans="1:8" ht="12.75">
      <c r="A86" s="69">
        <v>53</v>
      </c>
      <c r="B86" s="4" t="s">
        <v>1652</v>
      </c>
      <c r="C86" t="s">
        <v>449</v>
      </c>
      <c r="F86" s="6">
        <v>8011652</v>
      </c>
      <c r="H86" s="6">
        <v>2551272</v>
      </c>
    </row>
    <row r="87" spans="1:11" s="16" customFormat="1" ht="12.75">
      <c r="A87" s="69"/>
      <c r="B87" s="120" t="s">
        <v>1653</v>
      </c>
      <c r="D87" s="16" t="s">
        <v>450</v>
      </c>
      <c r="F87" s="21">
        <v>7525</v>
      </c>
      <c r="G87" s="15"/>
      <c r="H87" s="21">
        <v>7811</v>
      </c>
      <c r="I87" s="15"/>
      <c r="K87" s="53"/>
    </row>
    <row r="88" spans="1:11" s="16" customFormat="1" ht="12.75">
      <c r="A88" s="69"/>
      <c r="B88" s="120" t="s">
        <v>1658</v>
      </c>
      <c r="D88" s="16" t="s">
        <v>352</v>
      </c>
      <c r="F88" s="21">
        <v>0</v>
      </c>
      <c r="G88" s="15"/>
      <c r="H88" s="21">
        <v>0</v>
      </c>
      <c r="I88" s="15"/>
      <c r="K88" s="53"/>
    </row>
    <row r="89" spans="1:11" s="16" customFormat="1" ht="12.75">
      <c r="A89" s="69"/>
      <c r="B89" s="120"/>
      <c r="C89" s="136" t="s">
        <v>1686</v>
      </c>
      <c r="F89" s="21"/>
      <c r="G89" s="63">
        <f>SUM(F84:F87)</f>
        <v>16749230</v>
      </c>
      <c r="H89" s="21"/>
      <c r="I89" s="63">
        <f>SUM(H84:H87)</f>
        <v>7836739</v>
      </c>
      <c r="K89" s="53"/>
    </row>
    <row r="90" spans="1:8" ht="12.75">
      <c r="A90" s="137">
        <v>54</v>
      </c>
      <c r="B90" s="70" t="s">
        <v>1681</v>
      </c>
      <c r="C90" s="71" t="s">
        <v>1687</v>
      </c>
      <c r="D90" s="72"/>
      <c r="E90" s="72"/>
      <c r="F90" s="73"/>
      <c r="G90" s="74"/>
      <c r="H90" s="73"/>
    </row>
    <row r="91" spans="1:8" ht="12.75">
      <c r="A91" s="69">
        <v>54</v>
      </c>
      <c r="B91" s="4" t="s">
        <v>1652</v>
      </c>
      <c r="C91" t="s">
        <v>451</v>
      </c>
      <c r="F91" s="6">
        <v>365664</v>
      </c>
      <c r="G91" s="62"/>
      <c r="H91" s="51"/>
    </row>
    <row r="92" spans="2:8" ht="12.75">
      <c r="B92" s="4" t="s">
        <v>1653</v>
      </c>
      <c r="C92" t="s">
        <v>452</v>
      </c>
      <c r="F92" s="6">
        <v>103898</v>
      </c>
      <c r="H92" s="6">
        <v>204137</v>
      </c>
    </row>
    <row r="93" spans="1:11" s="16" customFormat="1" ht="12.75">
      <c r="A93" s="69">
        <v>55</v>
      </c>
      <c r="B93" s="120"/>
      <c r="C93" s="16" t="s">
        <v>1688</v>
      </c>
      <c r="F93" s="21">
        <v>1430190</v>
      </c>
      <c r="G93" s="15"/>
      <c r="H93" s="21">
        <v>352009</v>
      </c>
      <c r="I93" s="15"/>
      <c r="K93" s="53"/>
    </row>
    <row r="94" spans="1:11" s="16" customFormat="1" ht="12.75">
      <c r="A94" s="69">
        <v>56</v>
      </c>
      <c r="B94" s="120"/>
      <c r="D94" s="16" t="s">
        <v>1404</v>
      </c>
      <c r="F94" s="21">
        <v>280608</v>
      </c>
      <c r="G94" s="15"/>
      <c r="H94" s="21">
        <v>8976</v>
      </c>
      <c r="I94" s="15"/>
      <c r="K94" s="53"/>
    </row>
    <row r="95" spans="1:11" s="16" customFormat="1" ht="12.75">
      <c r="A95" s="69">
        <v>57</v>
      </c>
      <c r="B95" s="120"/>
      <c r="D95" s="16" t="s">
        <v>1405</v>
      </c>
      <c r="F95" s="21">
        <v>7913</v>
      </c>
      <c r="G95" s="15"/>
      <c r="H95" s="21">
        <v>1094</v>
      </c>
      <c r="I95" s="15"/>
      <c r="K95" s="53"/>
    </row>
    <row r="96" spans="1:11" s="16" customFormat="1" ht="12.75">
      <c r="A96" s="69">
        <v>58</v>
      </c>
      <c r="B96" s="120"/>
      <c r="C96" s="16" t="s">
        <v>1406</v>
      </c>
      <c r="F96" s="21">
        <v>9751</v>
      </c>
      <c r="G96" s="63"/>
      <c r="H96" s="116">
        <f>I96/15</f>
        <v>90.26666666666667</v>
      </c>
      <c r="I96" s="117">
        <v>1354</v>
      </c>
      <c r="J96" s="54" t="s">
        <v>1388</v>
      </c>
      <c r="K96" s="31" t="s">
        <v>353</v>
      </c>
    </row>
    <row r="97" spans="1:11" s="16" customFormat="1" ht="12.75">
      <c r="A97" s="69">
        <v>59</v>
      </c>
      <c r="B97" s="120"/>
      <c r="C97" s="16" t="s">
        <v>1407</v>
      </c>
      <c r="F97" s="21">
        <v>1246511</v>
      </c>
      <c r="G97" s="63"/>
      <c r="H97" s="116">
        <f>I97/20</f>
        <v>9730.9</v>
      </c>
      <c r="I97" s="117">
        <v>194618</v>
      </c>
      <c r="J97" s="54" t="s">
        <v>1388</v>
      </c>
      <c r="K97" s="31" t="s">
        <v>354</v>
      </c>
    </row>
    <row r="98" spans="1:8" ht="12.75">
      <c r="A98" s="69">
        <v>60</v>
      </c>
      <c r="C98" t="s">
        <v>1689</v>
      </c>
      <c r="F98" s="6">
        <v>1175557</v>
      </c>
      <c r="H98" s="6">
        <v>23108</v>
      </c>
    </row>
    <row r="99" spans="1:11" ht="12.75">
      <c r="A99" s="69">
        <v>61</v>
      </c>
      <c r="B99" s="4" t="s">
        <v>1652</v>
      </c>
      <c r="C99" t="s">
        <v>1690</v>
      </c>
      <c r="F99" s="6">
        <v>562972</v>
      </c>
      <c r="G99" s="62"/>
      <c r="H99" s="141">
        <f>I99*8/1000</f>
        <v>329213.272</v>
      </c>
      <c r="I99" s="46">
        <v>41151659</v>
      </c>
      <c r="J99" s="47" t="s">
        <v>1389</v>
      </c>
      <c r="K99" s="138" t="s">
        <v>355</v>
      </c>
    </row>
    <row r="100" spans="2:11" ht="12.75">
      <c r="B100" s="4" t="s">
        <v>1653</v>
      </c>
      <c r="C100" t="s">
        <v>1691</v>
      </c>
      <c r="F100" s="6">
        <v>68456</v>
      </c>
      <c r="G100" s="62"/>
      <c r="H100" s="141">
        <f>I100*8/1000</f>
        <v>2465.576</v>
      </c>
      <c r="I100" s="46">
        <v>308197</v>
      </c>
      <c r="J100" s="47" t="s">
        <v>1389</v>
      </c>
      <c r="K100" s="138" t="s">
        <v>355</v>
      </c>
    </row>
    <row r="101" spans="1:8" ht="12.75">
      <c r="A101" s="69">
        <v>62</v>
      </c>
      <c r="C101" t="s">
        <v>1692</v>
      </c>
      <c r="F101" s="6">
        <v>237818</v>
      </c>
      <c r="H101" s="6">
        <v>23372</v>
      </c>
    </row>
    <row r="102" spans="1:8" ht="12.75">
      <c r="A102" s="69">
        <v>63</v>
      </c>
      <c r="C102" t="s">
        <v>453</v>
      </c>
      <c r="F102" s="6">
        <v>43536</v>
      </c>
      <c r="H102" s="6">
        <v>11153</v>
      </c>
    </row>
    <row r="103" spans="1:11" ht="12.75">
      <c r="A103" s="69">
        <v>64</v>
      </c>
      <c r="E103" s="57" t="s">
        <v>1626</v>
      </c>
      <c r="F103" s="6">
        <v>5244</v>
      </c>
      <c r="G103" s="62"/>
      <c r="H103" s="116">
        <f>I103*3/40</f>
        <v>517.5</v>
      </c>
      <c r="I103" s="42">
        <v>6900</v>
      </c>
      <c r="J103" s="43" t="s">
        <v>1429</v>
      </c>
      <c r="K103" s="139" t="s">
        <v>356</v>
      </c>
    </row>
    <row r="104" spans="1:11" ht="12.75">
      <c r="A104" s="69">
        <v>65</v>
      </c>
      <c r="D104" t="s">
        <v>1693</v>
      </c>
      <c r="F104" s="6">
        <v>5048</v>
      </c>
      <c r="G104" s="62"/>
      <c r="H104" s="116">
        <f>I104*3/40</f>
        <v>377.55</v>
      </c>
      <c r="I104" s="42">
        <v>5034</v>
      </c>
      <c r="J104" s="43" t="s">
        <v>1429</v>
      </c>
      <c r="K104" s="139" t="s">
        <v>356</v>
      </c>
    </row>
    <row r="105" spans="1:11" ht="12.75">
      <c r="A105" s="69">
        <v>66</v>
      </c>
      <c r="B105" s="4" t="s">
        <v>1652</v>
      </c>
      <c r="C105" t="s">
        <v>1694</v>
      </c>
      <c r="F105" s="6">
        <v>0</v>
      </c>
      <c r="H105" s="6">
        <v>0</v>
      </c>
      <c r="K105" s="140"/>
    </row>
    <row r="106" spans="2:11" ht="12.75">
      <c r="B106" s="4" t="s">
        <v>1653</v>
      </c>
      <c r="E106" s="8" t="s">
        <v>1626</v>
      </c>
      <c r="F106" s="6">
        <v>0</v>
      </c>
      <c r="G106" s="62"/>
      <c r="H106" s="116">
        <f>I106*3/40</f>
        <v>0</v>
      </c>
      <c r="I106" s="42">
        <v>0</v>
      </c>
      <c r="J106" s="43" t="s">
        <v>1429</v>
      </c>
      <c r="K106" s="139" t="s">
        <v>356</v>
      </c>
    </row>
    <row r="107" spans="1:11" ht="12.75">
      <c r="A107" s="69">
        <v>67</v>
      </c>
      <c r="B107" s="4" t="s">
        <v>1652</v>
      </c>
      <c r="C107" t="s">
        <v>1695</v>
      </c>
      <c r="F107" s="6">
        <v>36489</v>
      </c>
      <c r="H107" s="6">
        <v>24061</v>
      </c>
      <c r="K107" s="140"/>
    </row>
    <row r="108" spans="2:11" ht="12.75">
      <c r="B108" s="4" t="s">
        <v>1653</v>
      </c>
      <c r="E108" s="8" t="s">
        <v>1626</v>
      </c>
      <c r="F108" s="6">
        <v>1969</v>
      </c>
      <c r="G108" s="62"/>
      <c r="H108" s="116">
        <f>I108*3/40</f>
        <v>352.575</v>
      </c>
      <c r="I108" s="42">
        <v>4701</v>
      </c>
      <c r="J108" s="43" t="s">
        <v>1429</v>
      </c>
      <c r="K108" s="139" t="s">
        <v>356</v>
      </c>
    </row>
    <row r="109" spans="1:8" ht="12.75">
      <c r="A109" s="69">
        <v>68</v>
      </c>
      <c r="B109" s="4" t="s">
        <v>1652</v>
      </c>
      <c r="C109" t="s">
        <v>1696</v>
      </c>
      <c r="F109" s="6">
        <v>1469</v>
      </c>
      <c r="H109" s="6">
        <v>213</v>
      </c>
    </row>
    <row r="110" spans="2:11" ht="12.75">
      <c r="B110" s="4" t="s">
        <v>1653</v>
      </c>
      <c r="E110" s="8" t="s">
        <v>1626</v>
      </c>
      <c r="F110" s="6">
        <v>0</v>
      </c>
      <c r="G110" s="62"/>
      <c r="H110" s="116">
        <f>I110*3/40</f>
        <v>0</v>
      </c>
      <c r="I110" s="42">
        <v>0</v>
      </c>
      <c r="J110" s="43" t="s">
        <v>1429</v>
      </c>
      <c r="K110" s="139" t="s">
        <v>356</v>
      </c>
    </row>
    <row r="111" spans="1:8" ht="12.75">
      <c r="A111" s="69">
        <v>69</v>
      </c>
      <c r="C111" t="s">
        <v>1697</v>
      </c>
      <c r="F111" s="6">
        <v>908</v>
      </c>
      <c r="H111" s="6">
        <v>312</v>
      </c>
    </row>
    <row r="112" spans="1:8" ht="12.75">
      <c r="A112" s="69">
        <v>70</v>
      </c>
      <c r="B112" s="4" t="s">
        <v>1652</v>
      </c>
      <c r="C112" t="s">
        <v>1625</v>
      </c>
      <c r="F112" s="6">
        <v>161127</v>
      </c>
      <c r="H112" s="6">
        <v>55829</v>
      </c>
    </row>
    <row r="113" spans="2:8" ht="12.75">
      <c r="B113" s="4" t="s">
        <v>1653</v>
      </c>
      <c r="C113" t="s">
        <v>1698</v>
      </c>
      <c r="F113" s="6">
        <v>168668</v>
      </c>
      <c r="H113" s="6">
        <v>39275</v>
      </c>
    </row>
    <row r="114" spans="1:8" ht="12.75">
      <c r="A114" s="77"/>
      <c r="B114" s="78" t="s">
        <v>1658</v>
      </c>
      <c r="C114" s="72" t="s">
        <v>1624</v>
      </c>
      <c r="D114" s="72"/>
      <c r="E114" s="72"/>
      <c r="F114" s="73"/>
      <c r="G114" s="85"/>
      <c r="H114" s="73"/>
    </row>
    <row r="115" spans="2:10" ht="12.75">
      <c r="B115" s="4" t="s">
        <v>1658</v>
      </c>
      <c r="C115" t="s">
        <v>454</v>
      </c>
      <c r="F115" s="6">
        <v>589574</v>
      </c>
      <c r="G115" s="62"/>
      <c r="H115" s="51"/>
      <c r="I115" s="62"/>
      <c r="J115" s="67"/>
    </row>
    <row r="116" spans="3:10" ht="13.5">
      <c r="C116" s="2" t="s">
        <v>1699</v>
      </c>
      <c r="G116" s="64">
        <f>SUM(F10:F115)</f>
        <v>442413436</v>
      </c>
      <c r="I116" s="75"/>
      <c r="J116" s="68"/>
    </row>
    <row r="117" spans="2:10" ht="12.75">
      <c r="B117" s="2" t="s">
        <v>1754</v>
      </c>
      <c r="G117" s="62"/>
      <c r="I117" s="62"/>
      <c r="J117" s="67"/>
    </row>
    <row r="118" spans="1:10" ht="12.75">
      <c r="A118" s="69">
        <v>71</v>
      </c>
      <c r="B118" s="4" t="s">
        <v>1652</v>
      </c>
      <c r="C118" t="s">
        <v>1700</v>
      </c>
      <c r="F118" s="6">
        <v>400982</v>
      </c>
      <c r="H118" s="6">
        <v>950196</v>
      </c>
      <c r="I118" s="62"/>
      <c r="J118" s="67"/>
    </row>
    <row r="119" spans="2:10" ht="12.75">
      <c r="B119" s="4" t="s">
        <v>1653</v>
      </c>
      <c r="D119" t="s">
        <v>1701</v>
      </c>
      <c r="F119" s="6">
        <v>6749152</v>
      </c>
      <c r="H119" s="6">
        <v>34111746</v>
      </c>
      <c r="I119" s="62"/>
      <c r="J119" s="67"/>
    </row>
    <row r="120" spans="2:10" ht="12.75">
      <c r="B120" s="4" t="s">
        <v>1658</v>
      </c>
      <c r="D120" t="s">
        <v>1702</v>
      </c>
      <c r="F120" s="6">
        <v>1141227</v>
      </c>
      <c r="H120" s="6">
        <v>9757487</v>
      </c>
      <c r="I120" s="62"/>
      <c r="J120" s="67"/>
    </row>
    <row r="121" spans="2:10" ht="12.75">
      <c r="B121" s="4" t="s">
        <v>1666</v>
      </c>
      <c r="D121" t="s">
        <v>1703</v>
      </c>
      <c r="F121" s="6">
        <v>1631663</v>
      </c>
      <c r="H121" s="6">
        <v>7224274</v>
      </c>
      <c r="I121" s="62"/>
      <c r="J121" s="67"/>
    </row>
    <row r="122" spans="2:10" ht="12.75">
      <c r="B122" s="4" t="s">
        <v>1667</v>
      </c>
      <c r="C122" t="s">
        <v>1704</v>
      </c>
      <c r="F122" s="6">
        <v>307446</v>
      </c>
      <c r="H122" s="6">
        <v>2132510</v>
      </c>
      <c r="I122" s="62"/>
      <c r="J122" s="67"/>
    </row>
    <row r="123" spans="2:10" ht="12.75">
      <c r="B123" s="4" t="s">
        <v>1392</v>
      </c>
      <c r="C123" t="s">
        <v>1705</v>
      </c>
      <c r="F123" s="6">
        <v>25437</v>
      </c>
      <c r="H123" s="6">
        <v>195621</v>
      </c>
      <c r="I123" s="62"/>
      <c r="J123" s="67"/>
    </row>
    <row r="124" spans="2:10" ht="12.75">
      <c r="B124" s="4" t="s">
        <v>1708</v>
      </c>
      <c r="C124" t="s">
        <v>455</v>
      </c>
      <c r="F124" s="6">
        <v>5531131</v>
      </c>
      <c r="H124" s="6">
        <v>26582102</v>
      </c>
      <c r="I124" s="62"/>
      <c r="J124" s="67"/>
    </row>
    <row r="125" spans="2:10" ht="12.75">
      <c r="B125" s="4" t="s">
        <v>1709</v>
      </c>
      <c r="C125" t="s">
        <v>456</v>
      </c>
      <c r="F125" s="6">
        <v>35528961</v>
      </c>
      <c r="H125" s="6">
        <v>113216870</v>
      </c>
      <c r="I125" s="62"/>
      <c r="J125" s="67"/>
    </row>
    <row r="126" spans="1:10" ht="12.75">
      <c r="A126" s="130"/>
      <c r="B126" s="92" t="s">
        <v>1711</v>
      </c>
      <c r="C126" s="93" t="s">
        <v>1716</v>
      </c>
      <c r="D126" s="93"/>
      <c r="E126" s="93"/>
      <c r="F126" s="90">
        <v>980685</v>
      </c>
      <c r="G126" s="91"/>
      <c r="H126" s="90">
        <v>8772811</v>
      </c>
      <c r="I126" s="62"/>
      <c r="J126" s="56" t="s">
        <v>358</v>
      </c>
    </row>
    <row r="127" spans="1:10" ht="12.75">
      <c r="A127" s="130"/>
      <c r="B127" s="88" t="s">
        <v>1710</v>
      </c>
      <c r="C127" s="89" t="s">
        <v>1706</v>
      </c>
      <c r="D127" s="89"/>
      <c r="E127" s="89"/>
      <c r="F127" s="90">
        <v>20866</v>
      </c>
      <c r="G127" s="91"/>
      <c r="H127" s="90">
        <v>46628</v>
      </c>
      <c r="I127" s="62"/>
      <c r="J127" s="67"/>
    </row>
    <row r="128" spans="1:11" s="16" customFormat="1" ht="12.75">
      <c r="A128" s="77"/>
      <c r="B128" s="78" t="s">
        <v>1712</v>
      </c>
      <c r="C128" s="72" t="s">
        <v>1707</v>
      </c>
      <c r="D128" s="72"/>
      <c r="E128" s="72"/>
      <c r="F128" s="73"/>
      <c r="G128" s="85"/>
      <c r="H128" s="73"/>
      <c r="I128" s="63"/>
      <c r="J128" s="142"/>
      <c r="K128" s="53"/>
    </row>
    <row r="129" spans="2:10" ht="12.75">
      <c r="B129" s="4" t="s">
        <v>357</v>
      </c>
      <c r="C129" s="57" t="s">
        <v>457</v>
      </c>
      <c r="F129" s="6">
        <v>1777484</v>
      </c>
      <c r="H129" s="6">
        <v>4014151</v>
      </c>
      <c r="I129" s="62"/>
      <c r="J129" s="67"/>
    </row>
    <row r="130" spans="1:10" ht="12.75">
      <c r="A130" s="69">
        <v>72</v>
      </c>
      <c r="B130" s="4" t="s">
        <v>1652</v>
      </c>
      <c r="C130" t="s">
        <v>77</v>
      </c>
      <c r="F130" s="6">
        <v>4963</v>
      </c>
      <c r="H130" s="6">
        <v>51019</v>
      </c>
      <c r="I130" s="62"/>
      <c r="J130" s="67"/>
    </row>
    <row r="131" spans="2:10" ht="12.75">
      <c r="B131" s="4" t="s">
        <v>1653</v>
      </c>
      <c r="D131" t="s">
        <v>1701</v>
      </c>
      <c r="F131" s="6">
        <v>298121</v>
      </c>
      <c r="H131" s="6">
        <v>3057344</v>
      </c>
      <c r="I131" s="62"/>
      <c r="J131" s="67"/>
    </row>
    <row r="132" spans="2:10" ht="12.75">
      <c r="B132" s="4" t="s">
        <v>1658</v>
      </c>
      <c r="D132" t="s">
        <v>1702</v>
      </c>
      <c r="F132" s="6">
        <v>278124</v>
      </c>
      <c r="H132" s="6">
        <v>3936338</v>
      </c>
      <c r="I132" s="62"/>
      <c r="J132" s="67"/>
    </row>
    <row r="133" spans="2:10" ht="12.75">
      <c r="B133" s="4" t="s">
        <v>82</v>
      </c>
      <c r="D133" t="s">
        <v>78</v>
      </c>
      <c r="F133" s="6">
        <v>18507</v>
      </c>
      <c r="H133" s="6">
        <v>260206</v>
      </c>
      <c r="I133" s="62"/>
      <c r="J133" s="67"/>
    </row>
    <row r="134" spans="2:10" ht="12.75">
      <c r="B134" s="4" t="s">
        <v>83</v>
      </c>
      <c r="D134" t="s">
        <v>1703</v>
      </c>
      <c r="F134" s="6">
        <v>554133</v>
      </c>
      <c r="H134" s="6">
        <v>5760153</v>
      </c>
      <c r="I134" s="62"/>
      <c r="J134" s="67"/>
    </row>
    <row r="135" spans="2:10" ht="12.75">
      <c r="B135" s="4" t="s">
        <v>1667</v>
      </c>
      <c r="C135" t="s">
        <v>458</v>
      </c>
      <c r="F135" s="6">
        <v>14895</v>
      </c>
      <c r="H135" s="6">
        <v>211768</v>
      </c>
      <c r="I135" s="62"/>
      <c r="J135" s="67"/>
    </row>
    <row r="136" spans="1:10" ht="12.75">
      <c r="A136" s="69">
        <v>73</v>
      </c>
      <c r="C136" t="s">
        <v>1614</v>
      </c>
      <c r="F136" s="6">
        <v>4823</v>
      </c>
      <c r="H136" s="6">
        <v>658</v>
      </c>
      <c r="I136" s="62"/>
      <c r="J136" s="67"/>
    </row>
    <row r="137" spans="1:10" ht="12.75">
      <c r="A137" s="69">
        <v>74</v>
      </c>
      <c r="C137" t="s">
        <v>79</v>
      </c>
      <c r="F137" s="6">
        <v>54237</v>
      </c>
      <c r="H137" s="6">
        <v>61285</v>
      </c>
      <c r="I137" s="62"/>
      <c r="J137" s="67"/>
    </row>
    <row r="138" spans="1:10" ht="12.75">
      <c r="A138" s="69">
        <v>75</v>
      </c>
      <c r="D138" t="s">
        <v>80</v>
      </c>
      <c r="F138" s="6">
        <v>4843</v>
      </c>
      <c r="H138" s="6">
        <v>7773</v>
      </c>
      <c r="I138" s="62"/>
      <c r="J138" s="67"/>
    </row>
    <row r="139" spans="1:10" ht="12.75">
      <c r="A139" s="77">
        <v>76</v>
      </c>
      <c r="B139" s="78" t="s">
        <v>1652</v>
      </c>
      <c r="C139" s="72" t="s">
        <v>81</v>
      </c>
      <c r="D139" s="72"/>
      <c r="E139" s="72"/>
      <c r="F139" s="73"/>
      <c r="G139" s="85"/>
      <c r="H139" s="51"/>
      <c r="I139" s="62"/>
      <c r="J139" s="67"/>
    </row>
    <row r="140" spans="1:10" ht="12.75">
      <c r="A140" s="69">
        <v>76</v>
      </c>
      <c r="C140" t="s">
        <v>459</v>
      </c>
      <c r="F140" s="6">
        <v>1946175</v>
      </c>
      <c r="H140" s="6">
        <v>5090666</v>
      </c>
      <c r="I140" s="62"/>
      <c r="J140" s="67"/>
    </row>
    <row r="141" spans="3:10" ht="12.75">
      <c r="C141" s="1" t="s">
        <v>84</v>
      </c>
      <c r="G141" s="62">
        <f>SUM(F118:F140)</f>
        <v>57273855</v>
      </c>
      <c r="I141" s="63">
        <f>SUM(H118:H140)</f>
        <v>225441606</v>
      </c>
      <c r="J141" s="67"/>
    </row>
    <row r="142" spans="1:10" ht="12.75">
      <c r="A142" s="69">
        <v>77</v>
      </c>
      <c r="C142" t="s">
        <v>1604</v>
      </c>
      <c r="F142" s="6">
        <v>8792912</v>
      </c>
      <c r="H142" s="6">
        <v>4563855</v>
      </c>
      <c r="I142" s="62"/>
      <c r="J142" s="67"/>
    </row>
    <row r="143" spans="1:10" ht="12.75">
      <c r="A143" s="69">
        <v>78</v>
      </c>
      <c r="D143" t="s">
        <v>1605</v>
      </c>
      <c r="F143" s="6">
        <v>716523</v>
      </c>
      <c r="H143" s="6">
        <v>483166</v>
      </c>
      <c r="I143" s="62"/>
      <c r="J143" s="67"/>
    </row>
    <row r="144" spans="1:10" ht="12.75">
      <c r="A144" s="69">
        <v>79</v>
      </c>
      <c r="D144" t="s">
        <v>460</v>
      </c>
      <c r="F144" s="6">
        <v>1231566</v>
      </c>
      <c r="H144" s="6">
        <v>1300841</v>
      </c>
      <c r="I144" s="62"/>
      <c r="J144" s="67"/>
    </row>
    <row r="145" spans="1:10" ht="12.75">
      <c r="A145" s="69">
        <v>80</v>
      </c>
      <c r="D145" t="s">
        <v>461</v>
      </c>
      <c r="F145" s="6">
        <v>1029910</v>
      </c>
      <c r="H145" s="6">
        <v>664208</v>
      </c>
      <c r="I145" s="62"/>
      <c r="J145" s="67"/>
    </row>
    <row r="146" spans="1:10" ht="12.75">
      <c r="A146" s="69">
        <v>81</v>
      </c>
      <c r="B146" s="4" t="s">
        <v>1652</v>
      </c>
      <c r="C146" t="s">
        <v>85</v>
      </c>
      <c r="F146" s="6">
        <v>3218275</v>
      </c>
      <c r="H146" s="6">
        <v>439419</v>
      </c>
      <c r="I146" s="62"/>
      <c r="J146" s="67"/>
    </row>
    <row r="147" spans="2:10" ht="12.75">
      <c r="B147" s="4" t="s">
        <v>1653</v>
      </c>
      <c r="D147" t="s">
        <v>86</v>
      </c>
      <c r="F147" s="6">
        <v>192295</v>
      </c>
      <c r="H147" s="6">
        <v>38064</v>
      </c>
      <c r="I147" s="62"/>
      <c r="J147" s="67"/>
    </row>
    <row r="148" spans="2:10" ht="12.75">
      <c r="B148" s="4" t="s">
        <v>1658</v>
      </c>
      <c r="D148" t="s">
        <v>87</v>
      </c>
      <c r="F148" s="6">
        <v>561561</v>
      </c>
      <c r="H148" s="6">
        <v>674446</v>
      </c>
      <c r="I148" s="62"/>
      <c r="J148" s="67"/>
    </row>
    <row r="149" spans="2:10" ht="12.75">
      <c r="B149" s="4" t="s">
        <v>1666</v>
      </c>
      <c r="D149" t="s">
        <v>88</v>
      </c>
      <c r="F149" s="6">
        <v>353629</v>
      </c>
      <c r="H149" s="6">
        <v>618637</v>
      </c>
      <c r="I149" s="62"/>
      <c r="J149" s="67"/>
    </row>
    <row r="150" spans="2:10" ht="12.75">
      <c r="B150" s="4" t="s">
        <v>1667</v>
      </c>
      <c r="D150" t="s">
        <v>89</v>
      </c>
      <c r="F150" s="6">
        <v>408356</v>
      </c>
      <c r="H150" s="6">
        <v>537225</v>
      </c>
      <c r="I150" s="62"/>
      <c r="J150" s="67"/>
    </row>
    <row r="151" spans="1:10" ht="12.75">
      <c r="A151" s="69">
        <v>82</v>
      </c>
      <c r="B151" s="4" t="s">
        <v>1652</v>
      </c>
      <c r="C151" t="s">
        <v>1434</v>
      </c>
      <c r="F151" s="6">
        <v>11790</v>
      </c>
      <c r="H151" s="6">
        <v>6294</v>
      </c>
      <c r="I151" s="62"/>
      <c r="J151" s="67"/>
    </row>
    <row r="152" spans="2:10" ht="12.75">
      <c r="B152" s="4" t="s">
        <v>1653</v>
      </c>
      <c r="C152" t="s">
        <v>227</v>
      </c>
      <c r="F152" s="6">
        <v>66988</v>
      </c>
      <c r="H152" s="6">
        <v>23113</v>
      </c>
      <c r="I152" s="62"/>
      <c r="J152" s="67"/>
    </row>
    <row r="153" spans="2:10" ht="12.75">
      <c r="B153" s="4" t="s">
        <v>1658</v>
      </c>
      <c r="D153" t="s">
        <v>417</v>
      </c>
      <c r="F153" s="6">
        <v>88511</v>
      </c>
      <c r="H153" s="6">
        <v>70622</v>
      </c>
      <c r="I153" s="62"/>
      <c r="J153" s="67"/>
    </row>
    <row r="154" spans="3:10" ht="12.75">
      <c r="C154" s="1" t="s">
        <v>91</v>
      </c>
      <c r="G154" s="62">
        <f>SUM(F142:F153)</f>
        <v>16672316</v>
      </c>
      <c r="I154" s="62">
        <f>SUM(H142:H153)</f>
        <v>9419890</v>
      </c>
      <c r="J154" s="67"/>
    </row>
    <row r="155" spans="1:10" ht="12.75">
      <c r="A155" s="69">
        <v>83</v>
      </c>
      <c r="B155" s="4" t="s">
        <v>1652</v>
      </c>
      <c r="C155" t="s">
        <v>462</v>
      </c>
      <c r="F155" s="6">
        <v>6804478</v>
      </c>
      <c r="H155" s="6">
        <v>8270564</v>
      </c>
      <c r="I155" s="62"/>
      <c r="J155" s="67"/>
    </row>
    <row r="156" spans="2:10" ht="12.75">
      <c r="B156" s="4" t="s">
        <v>1653</v>
      </c>
      <c r="D156" t="s">
        <v>463</v>
      </c>
      <c r="F156" s="6">
        <v>1282160</v>
      </c>
      <c r="H156" s="6">
        <v>1938063</v>
      </c>
      <c r="I156" s="62"/>
      <c r="J156" s="67"/>
    </row>
    <row r="157" spans="2:10" ht="12.75">
      <c r="B157" s="4" t="s">
        <v>1658</v>
      </c>
      <c r="D157" t="s">
        <v>464</v>
      </c>
      <c r="F157" s="6">
        <v>5934717</v>
      </c>
      <c r="H157" s="6">
        <v>8277187</v>
      </c>
      <c r="I157" s="62"/>
      <c r="J157" s="67"/>
    </row>
    <row r="158" spans="2:10" ht="12.75">
      <c r="B158" s="4" t="s">
        <v>1666</v>
      </c>
      <c r="D158" t="s">
        <v>465</v>
      </c>
      <c r="F158" s="6">
        <v>1297703</v>
      </c>
      <c r="H158" s="6">
        <v>2754415</v>
      </c>
      <c r="I158" s="62"/>
      <c r="J158" s="67"/>
    </row>
    <row r="159" spans="2:10" ht="12.75">
      <c r="B159" s="4" t="s">
        <v>1667</v>
      </c>
      <c r="D159" t="s">
        <v>90</v>
      </c>
      <c r="F159" s="6">
        <v>1425715</v>
      </c>
      <c r="H159" s="6">
        <v>2321087</v>
      </c>
      <c r="I159" s="62"/>
      <c r="J159" s="67"/>
    </row>
    <row r="160" spans="3:10" ht="12.75">
      <c r="C160" s="1" t="s">
        <v>92</v>
      </c>
      <c r="G160" s="62">
        <f>SUM(F155:F159)</f>
        <v>16744773</v>
      </c>
      <c r="I160" s="62">
        <f>SUM(H155:H159)</f>
        <v>23561316</v>
      </c>
      <c r="J160" s="67"/>
    </row>
    <row r="161" spans="1:10" ht="12.75">
      <c r="A161" s="69">
        <v>84</v>
      </c>
      <c r="C161" t="s">
        <v>1617</v>
      </c>
      <c r="F161" s="21">
        <v>179975</v>
      </c>
      <c r="H161" s="6">
        <v>471946</v>
      </c>
      <c r="I161" s="62"/>
      <c r="J161" s="67"/>
    </row>
    <row r="162" spans="1:10" ht="12.75">
      <c r="A162" s="69">
        <v>85</v>
      </c>
      <c r="C162" t="s">
        <v>1616</v>
      </c>
      <c r="F162" s="6">
        <v>52623</v>
      </c>
      <c r="H162" s="6">
        <v>254442</v>
      </c>
      <c r="I162" s="62"/>
      <c r="J162" s="67"/>
    </row>
    <row r="163" spans="1:10" ht="12.75">
      <c r="A163" s="69">
        <v>86</v>
      </c>
      <c r="B163" s="4" t="s">
        <v>1652</v>
      </c>
      <c r="C163" t="s">
        <v>93</v>
      </c>
      <c r="F163" s="6">
        <v>1213661</v>
      </c>
      <c r="H163" s="6">
        <v>1213268</v>
      </c>
      <c r="I163" s="62"/>
      <c r="J163" s="67"/>
    </row>
    <row r="164" spans="1:10" ht="12.75">
      <c r="A164" s="131"/>
      <c r="B164" s="4" t="s">
        <v>1653</v>
      </c>
      <c r="C164" t="s">
        <v>466</v>
      </c>
      <c r="F164" s="6">
        <v>52161</v>
      </c>
      <c r="H164" s="6">
        <v>8581</v>
      </c>
      <c r="I164" s="62"/>
      <c r="J164" s="67"/>
    </row>
    <row r="165" spans="1:10" ht="12.75">
      <c r="A165" s="69">
        <v>87</v>
      </c>
      <c r="C165" t="s">
        <v>467</v>
      </c>
      <c r="F165" s="6">
        <v>24880</v>
      </c>
      <c r="H165" s="6">
        <v>28334</v>
      </c>
      <c r="I165" s="62"/>
      <c r="J165" s="67"/>
    </row>
    <row r="166" spans="1:10" ht="12.75">
      <c r="A166" s="69">
        <v>88</v>
      </c>
      <c r="C166" t="s">
        <v>1435</v>
      </c>
      <c r="F166" s="6">
        <v>10860</v>
      </c>
      <c r="H166" s="6">
        <v>1855</v>
      </c>
      <c r="I166" s="62"/>
      <c r="J166" s="67"/>
    </row>
    <row r="167" spans="1:10" ht="12.75">
      <c r="A167" s="69">
        <v>89</v>
      </c>
      <c r="C167" t="s">
        <v>1431</v>
      </c>
      <c r="F167" s="6">
        <v>44336920</v>
      </c>
      <c r="H167" s="6">
        <v>8517579</v>
      </c>
      <c r="I167" s="62"/>
      <c r="J167" s="67"/>
    </row>
    <row r="168" spans="1:10" ht="12.75">
      <c r="A168" s="69">
        <v>90</v>
      </c>
      <c r="C168" t="s">
        <v>1436</v>
      </c>
      <c r="F168" s="6">
        <v>5556967</v>
      </c>
      <c r="H168" s="6">
        <v>1974967</v>
      </c>
      <c r="I168" s="62"/>
      <c r="J168" s="67"/>
    </row>
    <row r="169" spans="1:10" ht="12.75">
      <c r="A169" s="69">
        <v>91</v>
      </c>
      <c r="C169" t="s">
        <v>1432</v>
      </c>
      <c r="F169" s="6">
        <v>9859454</v>
      </c>
      <c r="H169" s="6">
        <v>2562107</v>
      </c>
      <c r="I169" s="62"/>
      <c r="J169" s="67"/>
    </row>
    <row r="170" spans="1:10" ht="12.75">
      <c r="A170" s="69">
        <v>92</v>
      </c>
      <c r="C170" t="s">
        <v>1433</v>
      </c>
      <c r="F170" s="6">
        <v>1435611</v>
      </c>
      <c r="H170" s="6">
        <v>645687</v>
      </c>
      <c r="I170" s="62"/>
      <c r="J170" s="67"/>
    </row>
    <row r="171" spans="1:10" ht="12.75">
      <c r="A171" s="69">
        <v>93</v>
      </c>
      <c r="C171" t="s">
        <v>1437</v>
      </c>
      <c r="F171" s="6">
        <v>4197490</v>
      </c>
      <c r="H171" s="6">
        <v>388772</v>
      </c>
      <c r="I171" s="62"/>
      <c r="J171" s="67"/>
    </row>
    <row r="172" spans="1:10" ht="12.75">
      <c r="A172" s="69">
        <v>94</v>
      </c>
      <c r="D172" t="s">
        <v>1438</v>
      </c>
      <c r="F172" s="6">
        <v>520950</v>
      </c>
      <c r="H172" s="6">
        <v>34821</v>
      </c>
      <c r="I172" s="62"/>
      <c r="J172" s="67"/>
    </row>
    <row r="173" spans="1:10" ht="12.75">
      <c r="A173" s="69">
        <v>95</v>
      </c>
      <c r="D173" t="s">
        <v>1439</v>
      </c>
      <c r="F173" s="6">
        <v>53816</v>
      </c>
      <c r="H173" s="6">
        <v>719</v>
      </c>
      <c r="I173" s="62"/>
      <c r="J173" s="67"/>
    </row>
    <row r="174" spans="1:10" ht="12.75">
      <c r="A174" s="69">
        <v>96</v>
      </c>
      <c r="D174" t="s">
        <v>468</v>
      </c>
      <c r="F174" s="6">
        <v>8490</v>
      </c>
      <c r="H174" s="6">
        <v>207</v>
      </c>
      <c r="I174" s="62"/>
      <c r="J174" s="67"/>
    </row>
    <row r="175" spans="1:10" ht="12.75">
      <c r="A175" s="69">
        <v>97</v>
      </c>
      <c r="D175" t="s">
        <v>1440</v>
      </c>
      <c r="F175" s="6">
        <v>153885</v>
      </c>
      <c r="H175" s="6">
        <v>49</v>
      </c>
      <c r="I175" s="62"/>
      <c r="J175" s="67"/>
    </row>
    <row r="176" spans="1:10" ht="12.75">
      <c r="A176" s="69">
        <v>98</v>
      </c>
      <c r="D176" t="s">
        <v>469</v>
      </c>
      <c r="F176" s="6">
        <v>1272849</v>
      </c>
      <c r="H176" s="6">
        <v>48378</v>
      </c>
      <c r="I176" s="62"/>
      <c r="J176" s="67"/>
    </row>
    <row r="177" spans="3:10" ht="12.75">
      <c r="C177" s="1" t="s">
        <v>1441</v>
      </c>
      <c r="G177" s="62">
        <f>SUM(F171:F176)</f>
        <v>6207480</v>
      </c>
      <c r="I177" s="62">
        <f>SUM(H171:H176)</f>
        <v>472946</v>
      </c>
      <c r="J177" s="67"/>
    </row>
    <row r="178" spans="1:10" ht="12.75">
      <c r="A178" s="69">
        <v>99</v>
      </c>
      <c r="C178" t="s">
        <v>1442</v>
      </c>
      <c r="F178" s="6">
        <v>1864865</v>
      </c>
      <c r="H178" s="6">
        <v>239321</v>
      </c>
      <c r="I178" s="62"/>
      <c r="J178" s="67"/>
    </row>
    <row r="179" spans="1:10" ht="12.75">
      <c r="A179" s="69">
        <v>100</v>
      </c>
      <c r="D179" t="s">
        <v>1443</v>
      </c>
      <c r="F179" s="6">
        <v>4241960</v>
      </c>
      <c r="H179" s="6">
        <v>427805</v>
      </c>
      <c r="I179" s="62"/>
      <c r="J179" s="67"/>
    </row>
    <row r="180" spans="1:10" ht="12.75">
      <c r="A180" s="69">
        <v>101</v>
      </c>
      <c r="C180" t="s">
        <v>373</v>
      </c>
      <c r="F180" s="6">
        <v>23902</v>
      </c>
      <c r="H180" s="6">
        <v>19930</v>
      </c>
      <c r="I180" s="62"/>
      <c r="J180" s="67"/>
    </row>
    <row r="181" spans="1:10" ht="12.75">
      <c r="A181" s="69">
        <v>102</v>
      </c>
      <c r="C181" t="s">
        <v>1430</v>
      </c>
      <c r="F181" s="6">
        <v>392422</v>
      </c>
      <c r="H181" s="6">
        <v>11251</v>
      </c>
      <c r="I181" s="62"/>
      <c r="J181" s="67"/>
    </row>
    <row r="182" spans="1:10" ht="12.75">
      <c r="A182" s="69">
        <v>103</v>
      </c>
      <c r="B182" s="4" t="s">
        <v>1652</v>
      </c>
      <c r="C182" t="s">
        <v>374</v>
      </c>
      <c r="F182" s="6">
        <v>622</v>
      </c>
      <c r="H182" s="6">
        <v>18</v>
      </c>
      <c r="I182" s="62"/>
      <c r="J182" s="67"/>
    </row>
    <row r="183" spans="2:10" ht="12.75">
      <c r="B183" s="4" t="s">
        <v>1653</v>
      </c>
      <c r="D183" t="s">
        <v>375</v>
      </c>
      <c r="F183" s="6">
        <v>287196</v>
      </c>
      <c r="H183" s="6">
        <v>13070</v>
      </c>
      <c r="I183" s="62"/>
      <c r="J183" s="67"/>
    </row>
    <row r="184" spans="3:10" ht="12.75">
      <c r="C184" s="1" t="s">
        <v>376</v>
      </c>
      <c r="G184" s="62">
        <f>SUM(F178:F183)</f>
        <v>6810967</v>
      </c>
      <c r="I184" s="62">
        <f>SUM(H178:H183)</f>
        <v>711395</v>
      </c>
      <c r="J184" s="67"/>
    </row>
    <row r="185" spans="1:10" ht="12.75">
      <c r="A185" s="69">
        <v>104</v>
      </c>
      <c r="B185" s="4" t="s">
        <v>1652</v>
      </c>
      <c r="C185" t="s">
        <v>470</v>
      </c>
      <c r="F185" s="6">
        <v>70365</v>
      </c>
      <c r="H185" s="6">
        <v>100848</v>
      </c>
      <c r="I185" s="62"/>
      <c r="J185" s="67"/>
    </row>
    <row r="186" spans="2:10" ht="12.75">
      <c r="B186" s="4" t="s">
        <v>1653</v>
      </c>
      <c r="D186" t="s">
        <v>471</v>
      </c>
      <c r="F186" s="6">
        <v>0</v>
      </c>
      <c r="H186" s="6">
        <v>0</v>
      </c>
      <c r="I186" s="62"/>
      <c r="J186" s="67"/>
    </row>
    <row r="187" spans="1:10" ht="12.75">
      <c r="A187" s="69">
        <v>105</v>
      </c>
      <c r="C187" t="s">
        <v>377</v>
      </c>
      <c r="F187" s="6">
        <v>152746</v>
      </c>
      <c r="H187" s="6">
        <v>165966</v>
      </c>
      <c r="I187" s="62"/>
      <c r="J187" s="67"/>
    </row>
    <row r="188" spans="1:10" ht="12.75">
      <c r="A188" s="69">
        <v>106</v>
      </c>
      <c r="C188" t="s">
        <v>472</v>
      </c>
      <c r="F188" s="6">
        <v>997560</v>
      </c>
      <c r="H188" s="6">
        <v>1494774</v>
      </c>
      <c r="I188" s="62"/>
      <c r="J188" s="67"/>
    </row>
    <row r="189" spans="3:10" ht="12.75">
      <c r="C189" s="1" t="s">
        <v>378</v>
      </c>
      <c r="G189" s="62">
        <f>SUM(F185:F188)</f>
        <v>1220671</v>
      </c>
      <c r="I189" s="62">
        <f>SUM(H185:H188)</f>
        <v>1761588</v>
      </c>
      <c r="J189" s="67"/>
    </row>
    <row r="190" spans="1:10" ht="12.75">
      <c r="A190" s="69">
        <v>107</v>
      </c>
      <c r="B190" s="4" t="s">
        <v>1652</v>
      </c>
      <c r="C190" t="s">
        <v>479</v>
      </c>
      <c r="F190" s="6">
        <v>275765</v>
      </c>
      <c r="H190" s="6">
        <v>537897</v>
      </c>
      <c r="I190" s="62"/>
      <c r="J190" s="67"/>
    </row>
    <row r="191" spans="2:10" ht="12.75">
      <c r="B191" s="4" t="s">
        <v>1653</v>
      </c>
      <c r="C191" t="s">
        <v>379</v>
      </c>
      <c r="F191" s="6">
        <v>16</v>
      </c>
      <c r="H191" s="6">
        <v>12</v>
      </c>
      <c r="I191" s="62"/>
      <c r="J191" s="67"/>
    </row>
    <row r="192" spans="1:10" ht="12.75">
      <c r="A192" s="69">
        <v>108</v>
      </c>
      <c r="C192" t="s">
        <v>480</v>
      </c>
      <c r="F192" s="6">
        <v>822213</v>
      </c>
      <c r="H192" s="6">
        <v>1440653</v>
      </c>
      <c r="I192" s="62"/>
      <c r="J192" s="67"/>
    </row>
    <row r="193" spans="1:10" ht="12.75">
      <c r="A193" s="69">
        <v>109</v>
      </c>
      <c r="C193" t="s">
        <v>1622</v>
      </c>
      <c r="F193" s="6">
        <v>133500</v>
      </c>
      <c r="H193" s="6">
        <v>43701</v>
      </c>
      <c r="I193" s="62"/>
      <c r="J193" s="67"/>
    </row>
    <row r="194" spans="1:10" ht="12.75">
      <c r="A194" s="69">
        <v>110</v>
      </c>
      <c r="C194" t="s">
        <v>380</v>
      </c>
      <c r="F194" s="6">
        <v>17807</v>
      </c>
      <c r="H194" s="6">
        <v>120</v>
      </c>
      <c r="I194" s="62"/>
      <c r="J194" s="67"/>
    </row>
    <row r="195" spans="1:10" ht="12.75">
      <c r="A195" s="69">
        <v>111</v>
      </c>
      <c r="C195" t="s">
        <v>1422</v>
      </c>
      <c r="F195" s="6">
        <v>510054</v>
      </c>
      <c r="H195" s="6">
        <v>39337</v>
      </c>
      <c r="I195" s="62"/>
      <c r="J195" s="67"/>
    </row>
    <row r="196" spans="1:10" ht="12.75">
      <c r="A196" s="69">
        <v>112</v>
      </c>
      <c r="C196" t="s">
        <v>1606</v>
      </c>
      <c r="F196" s="6">
        <v>2366221</v>
      </c>
      <c r="H196" s="6">
        <v>67016</v>
      </c>
      <c r="I196" s="62"/>
      <c r="J196" s="67"/>
    </row>
    <row r="197" spans="1:10" ht="12.75">
      <c r="A197" s="69">
        <v>113</v>
      </c>
      <c r="C197" t="s">
        <v>381</v>
      </c>
      <c r="F197" s="6">
        <v>5425274</v>
      </c>
      <c r="H197" s="6">
        <v>128896</v>
      </c>
      <c r="I197" s="62"/>
      <c r="J197" s="67"/>
    </row>
    <row r="198" spans="1:10" ht="12.75">
      <c r="A198" s="69">
        <v>114</v>
      </c>
      <c r="C198" t="s">
        <v>481</v>
      </c>
      <c r="F198" s="6">
        <v>251299</v>
      </c>
      <c r="H198" s="6">
        <v>44613</v>
      </c>
      <c r="I198" s="62"/>
      <c r="J198" s="67"/>
    </row>
    <row r="199" spans="1:10" ht="12.75">
      <c r="A199" s="69">
        <v>115</v>
      </c>
      <c r="C199" t="s">
        <v>382</v>
      </c>
      <c r="F199" s="6">
        <v>412709</v>
      </c>
      <c r="H199" s="6">
        <v>8976</v>
      </c>
      <c r="I199" s="62"/>
      <c r="J199" s="67"/>
    </row>
    <row r="200" spans="1:10" ht="12.75">
      <c r="A200" s="69">
        <v>116</v>
      </c>
      <c r="C200" t="s">
        <v>383</v>
      </c>
      <c r="F200" s="6">
        <v>1428101</v>
      </c>
      <c r="H200" s="6">
        <v>99870</v>
      </c>
      <c r="I200" s="62"/>
      <c r="J200" s="67"/>
    </row>
    <row r="201" spans="1:10" ht="12.75">
      <c r="A201" s="69">
        <v>117</v>
      </c>
      <c r="C201" t="s">
        <v>25</v>
      </c>
      <c r="F201" s="6">
        <v>36801</v>
      </c>
      <c r="H201" s="6">
        <v>4716</v>
      </c>
      <c r="I201" s="62"/>
      <c r="J201" s="67"/>
    </row>
    <row r="202" spans="1:10" ht="12.75">
      <c r="A202" s="69">
        <v>118</v>
      </c>
      <c r="C202" t="s">
        <v>26</v>
      </c>
      <c r="F202" s="6">
        <v>569066</v>
      </c>
      <c r="H202" s="6">
        <v>148314</v>
      </c>
      <c r="I202" s="62"/>
      <c r="J202" s="67"/>
    </row>
    <row r="203" spans="1:10" ht="12.75">
      <c r="A203" s="69">
        <v>119</v>
      </c>
      <c r="B203" s="4" t="s">
        <v>1652</v>
      </c>
      <c r="C203" t="s">
        <v>384</v>
      </c>
      <c r="F203" s="6">
        <v>387429</v>
      </c>
      <c r="H203" s="6">
        <v>231865</v>
      </c>
      <c r="I203" s="62"/>
      <c r="J203" s="67"/>
    </row>
    <row r="204" spans="2:10" ht="12.75">
      <c r="B204" s="4" t="s">
        <v>1653</v>
      </c>
      <c r="C204" t="s">
        <v>385</v>
      </c>
      <c r="F204" s="6">
        <v>0</v>
      </c>
      <c r="H204" s="6">
        <v>0</v>
      </c>
      <c r="I204" s="62"/>
      <c r="J204" s="67"/>
    </row>
    <row r="205" spans="1:10" ht="12.75">
      <c r="A205" s="69">
        <v>120</v>
      </c>
      <c r="C205" t="s">
        <v>482</v>
      </c>
      <c r="F205" s="6">
        <v>0</v>
      </c>
      <c r="H205" s="6">
        <v>0</v>
      </c>
      <c r="I205" s="62"/>
      <c r="J205" s="67"/>
    </row>
    <row r="206" spans="1:10" ht="12.75">
      <c r="A206" s="69">
        <v>121</v>
      </c>
      <c r="B206" s="4" t="s">
        <v>1652</v>
      </c>
      <c r="C206" t="s">
        <v>386</v>
      </c>
      <c r="F206" s="6">
        <v>324393</v>
      </c>
      <c r="H206" s="6">
        <v>64226</v>
      </c>
      <c r="I206" s="62"/>
      <c r="J206" s="67"/>
    </row>
    <row r="207" spans="2:10" ht="12.75">
      <c r="B207" s="4" t="s">
        <v>1653</v>
      </c>
      <c r="D207" t="s">
        <v>387</v>
      </c>
      <c r="F207" s="6">
        <v>2716</v>
      </c>
      <c r="H207" s="6">
        <v>575</v>
      </c>
      <c r="I207" s="62"/>
      <c r="J207" s="67"/>
    </row>
    <row r="208" spans="2:10" ht="12.75">
      <c r="B208" s="4" t="s">
        <v>1658</v>
      </c>
      <c r="D208" t="s">
        <v>388</v>
      </c>
      <c r="F208" s="6">
        <v>4227</v>
      </c>
      <c r="H208" s="6">
        <v>475</v>
      </c>
      <c r="I208" s="62"/>
      <c r="J208" s="67"/>
    </row>
    <row r="209" spans="1:10" ht="12.75">
      <c r="A209" s="77">
        <v>122</v>
      </c>
      <c r="B209" s="78"/>
      <c r="C209" s="72" t="s">
        <v>211</v>
      </c>
      <c r="D209" s="72"/>
      <c r="E209" s="72"/>
      <c r="F209" s="73"/>
      <c r="G209" s="85"/>
      <c r="H209" s="73"/>
      <c r="I209" s="62"/>
      <c r="J209" s="67"/>
    </row>
    <row r="210" spans="1:10" ht="12.75">
      <c r="A210" s="69">
        <v>122</v>
      </c>
      <c r="C210" t="s">
        <v>483</v>
      </c>
      <c r="F210" s="6">
        <v>276852</v>
      </c>
      <c r="H210" s="6">
        <v>66593</v>
      </c>
      <c r="I210" s="62"/>
      <c r="J210" s="67"/>
    </row>
    <row r="211" spans="1:10" ht="12.75">
      <c r="A211" s="69">
        <v>123</v>
      </c>
      <c r="C211" t="s">
        <v>484</v>
      </c>
      <c r="F211" s="6">
        <v>6224</v>
      </c>
      <c r="H211" s="6">
        <v>6424</v>
      </c>
      <c r="I211" s="62"/>
      <c r="J211" s="67"/>
    </row>
    <row r="212" spans="1:10" ht="12.75">
      <c r="A212" s="69">
        <v>124</v>
      </c>
      <c r="C212" t="s">
        <v>1603</v>
      </c>
      <c r="F212" s="6">
        <v>10882</v>
      </c>
      <c r="H212" s="6">
        <v>2344</v>
      </c>
      <c r="I212" s="62"/>
      <c r="J212" s="67"/>
    </row>
    <row r="213" spans="1:10" ht="12.75">
      <c r="A213" s="69">
        <v>125</v>
      </c>
      <c r="C213" t="s">
        <v>389</v>
      </c>
      <c r="F213" s="6">
        <v>4370</v>
      </c>
      <c r="H213" s="6">
        <v>212</v>
      </c>
      <c r="I213" s="62"/>
      <c r="J213" s="67"/>
    </row>
    <row r="214" spans="1:10" ht="12.75">
      <c r="A214" s="69">
        <v>126</v>
      </c>
      <c r="C214" t="s">
        <v>1620</v>
      </c>
      <c r="F214" s="6">
        <v>447426</v>
      </c>
      <c r="H214" s="6">
        <v>641</v>
      </c>
      <c r="I214" s="62"/>
      <c r="J214" s="67"/>
    </row>
    <row r="215" spans="1:10" ht="12.75">
      <c r="A215" s="69">
        <v>127</v>
      </c>
      <c r="C215" t="s">
        <v>390</v>
      </c>
      <c r="F215" s="6">
        <v>988308</v>
      </c>
      <c r="H215" s="6">
        <v>47958</v>
      </c>
      <c r="I215" s="62"/>
      <c r="J215" s="67"/>
    </row>
    <row r="216" spans="1:10" ht="12.75">
      <c r="A216" s="69">
        <v>128</v>
      </c>
      <c r="C216" t="s">
        <v>391</v>
      </c>
      <c r="F216" s="6">
        <v>305630</v>
      </c>
      <c r="H216" s="6">
        <v>24623</v>
      </c>
      <c r="I216" s="62"/>
      <c r="J216" s="67"/>
    </row>
    <row r="217" spans="1:10" ht="12.75">
      <c r="A217" s="69">
        <v>129</v>
      </c>
      <c r="C217" t="s">
        <v>1607</v>
      </c>
      <c r="F217" s="6">
        <v>63169</v>
      </c>
      <c r="H217" s="6">
        <v>557</v>
      </c>
      <c r="I217" s="62"/>
      <c r="J217" s="67"/>
    </row>
    <row r="218" spans="1:10" ht="12.75">
      <c r="A218" s="69">
        <v>130</v>
      </c>
      <c r="D218" t="s">
        <v>1608</v>
      </c>
      <c r="F218" s="6">
        <v>53864</v>
      </c>
      <c r="H218" s="6">
        <v>593</v>
      </c>
      <c r="I218" s="62"/>
      <c r="J218" s="67"/>
    </row>
    <row r="219" spans="3:10" ht="12.75">
      <c r="C219" s="1" t="s">
        <v>392</v>
      </c>
      <c r="G219" s="62">
        <f>SUM(F215:F218)</f>
        <v>1410971</v>
      </c>
      <c r="I219" s="62">
        <f>SUM(H215:H218)</f>
        <v>73731</v>
      </c>
      <c r="J219" s="67"/>
    </row>
    <row r="220" spans="3:10" ht="12.75">
      <c r="C220" t="s">
        <v>393</v>
      </c>
      <c r="G220" s="62"/>
      <c r="I220" s="62"/>
      <c r="J220" s="67"/>
    </row>
    <row r="221" spans="4:10" ht="12.75">
      <c r="D221" t="s">
        <v>394</v>
      </c>
      <c r="G221" s="62"/>
      <c r="I221" s="62"/>
      <c r="J221" s="67"/>
    </row>
    <row r="222" spans="1:10" ht="12.75">
      <c r="A222" s="69">
        <v>131</v>
      </c>
      <c r="E222" t="s">
        <v>1609</v>
      </c>
      <c r="F222" s="6">
        <v>1888883</v>
      </c>
      <c r="H222" s="6">
        <v>289761</v>
      </c>
      <c r="I222" s="62"/>
      <c r="J222" s="67"/>
    </row>
    <row r="223" spans="1:10" ht="12.75">
      <c r="A223" s="69">
        <v>132</v>
      </c>
      <c r="E223" t="s">
        <v>1755</v>
      </c>
      <c r="F223" s="6">
        <v>1661675</v>
      </c>
      <c r="H223" s="6">
        <v>140634</v>
      </c>
      <c r="I223" s="62"/>
      <c r="J223" s="67"/>
    </row>
    <row r="224" spans="1:10" ht="12.75">
      <c r="A224" s="69">
        <v>133</v>
      </c>
      <c r="E224" t="s">
        <v>24</v>
      </c>
      <c r="F224" s="6">
        <v>105491</v>
      </c>
      <c r="H224" s="6">
        <v>10682</v>
      </c>
      <c r="I224" s="62"/>
      <c r="J224" s="67"/>
    </row>
    <row r="225" spans="4:10" ht="12.75">
      <c r="D225" t="s">
        <v>396</v>
      </c>
      <c r="G225" s="62"/>
      <c r="I225" s="62"/>
      <c r="J225" s="67"/>
    </row>
    <row r="226" spans="1:10" ht="12.75">
      <c r="A226" s="69">
        <v>134</v>
      </c>
      <c r="E226" t="s">
        <v>1609</v>
      </c>
      <c r="F226" s="6">
        <v>333563</v>
      </c>
      <c r="H226" s="6">
        <v>33173</v>
      </c>
      <c r="I226" s="62"/>
      <c r="J226" s="67"/>
    </row>
    <row r="227" spans="1:10" ht="12.75">
      <c r="A227" s="69">
        <v>135</v>
      </c>
      <c r="E227" t="s">
        <v>1755</v>
      </c>
      <c r="F227" s="6">
        <v>892099</v>
      </c>
      <c r="H227" s="6">
        <v>37304</v>
      </c>
      <c r="I227" s="62"/>
      <c r="J227" s="67"/>
    </row>
    <row r="228" spans="1:10" ht="12.75">
      <c r="A228" s="69">
        <v>136</v>
      </c>
      <c r="E228" t="s">
        <v>24</v>
      </c>
      <c r="F228" s="6">
        <v>0</v>
      </c>
      <c r="H228" s="6">
        <v>0</v>
      </c>
      <c r="I228" s="62"/>
      <c r="J228" s="67"/>
    </row>
    <row r="229" spans="4:10" ht="12.75">
      <c r="D229" t="s">
        <v>397</v>
      </c>
      <c r="G229" s="62"/>
      <c r="I229" s="62"/>
      <c r="J229" s="67"/>
    </row>
    <row r="230" spans="1:10" ht="12.75">
      <c r="A230" s="69">
        <v>137</v>
      </c>
      <c r="E230" t="s">
        <v>1609</v>
      </c>
      <c r="F230" s="6">
        <v>409504</v>
      </c>
      <c r="H230" s="6">
        <v>98976</v>
      </c>
      <c r="I230" s="62"/>
      <c r="J230" s="67"/>
    </row>
    <row r="231" spans="1:10" ht="12.75">
      <c r="A231" s="69">
        <v>138</v>
      </c>
      <c r="E231" t="s">
        <v>395</v>
      </c>
      <c r="F231" s="6">
        <v>53396</v>
      </c>
      <c r="H231" s="6">
        <v>6546</v>
      </c>
      <c r="I231" s="62"/>
      <c r="J231" s="67"/>
    </row>
    <row r="232" spans="1:10" ht="12.75">
      <c r="A232" s="69">
        <v>139</v>
      </c>
      <c r="D232" t="s">
        <v>398</v>
      </c>
      <c r="F232" s="6">
        <v>125292</v>
      </c>
      <c r="H232" s="6">
        <v>22669</v>
      </c>
      <c r="I232" s="62"/>
      <c r="J232" s="67"/>
    </row>
    <row r="233" spans="1:10" ht="12.75">
      <c r="A233" s="69">
        <v>140</v>
      </c>
      <c r="C233" t="s">
        <v>399</v>
      </c>
      <c r="F233" s="6">
        <v>4738</v>
      </c>
      <c r="H233" s="6">
        <v>1050</v>
      </c>
      <c r="I233" s="62"/>
      <c r="J233" s="67"/>
    </row>
    <row r="234" spans="1:10" ht="12.75">
      <c r="A234" s="69">
        <v>141</v>
      </c>
      <c r="C234" t="s">
        <v>400</v>
      </c>
      <c r="F234" s="6">
        <v>80703</v>
      </c>
      <c r="H234" s="6">
        <v>10805</v>
      </c>
      <c r="I234" s="62"/>
      <c r="J234" s="67"/>
    </row>
    <row r="235" spans="1:10" ht="12.75">
      <c r="A235" s="69">
        <v>142</v>
      </c>
      <c r="D235" t="s">
        <v>401</v>
      </c>
      <c r="F235" s="6">
        <v>12345</v>
      </c>
      <c r="H235" s="6">
        <v>3216</v>
      </c>
      <c r="I235" s="62"/>
      <c r="J235" s="67"/>
    </row>
    <row r="236" spans="1:10" ht="12.75">
      <c r="A236" s="69">
        <v>143</v>
      </c>
      <c r="C236" t="s">
        <v>402</v>
      </c>
      <c r="F236" s="6">
        <v>54311</v>
      </c>
      <c r="H236" s="6">
        <v>4104</v>
      </c>
      <c r="I236" s="62"/>
      <c r="J236" s="67"/>
    </row>
    <row r="237" spans="1:10" ht="12.75">
      <c r="A237" s="69">
        <v>144</v>
      </c>
      <c r="D237" t="s">
        <v>1428</v>
      </c>
      <c r="F237" s="6">
        <v>0</v>
      </c>
      <c r="H237" s="6">
        <v>0</v>
      </c>
      <c r="I237" s="62"/>
      <c r="J237" s="67"/>
    </row>
    <row r="238" spans="3:10" ht="12.75">
      <c r="C238" s="1" t="s">
        <v>403</v>
      </c>
      <c r="G238" s="62">
        <f>SUM(F220:F237)</f>
        <v>5622000</v>
      </c>
      <c r="I238" s="62">
        <f>SUM(H220:H237)</f>
        <v>658920</v>
      </c>
      <c r="J238" s="67"/>
    </row>
    <row r="239" spans="1:10" ht="12.75">
      <c r="A239" s="69">
        <v>145</v>
      </c>
      <c r="C239" t="s">
        <v>485</v>
      </c>
      <c r="F239" s="6">
        <v>71036</v>
      </c>
      <c r="H239" s="6">
        <v>2916</v>
      </c>
      <c r="I239" s="62"/>
      <c r="J239" s="67"/>
    </row>
    <row r="240" spans="1:10" ht="12.75">
      <c r="A240" s="69">
        <v>146</v>
      </c>
      <c r="C240" t="s">
        <v>404</v>
      </c>
      <c r="F240" s="6">
        <v>140297</v>
      </c>
      <c r="H240" s="6">
        <v>434159</v>
      </c>
      <c r="I240" s="62"/>
      <c r="J240" s="67"/>
    </row>
    <row r="241" spans="1:10" ht="12.75">
      <c r="A241" s="69">
        <v>147</v>
      </c>
      <c r="C241" s="57" t="s">
        <v>486</v>
      </c>
      <c r="F241" s="6">
        <v>12380</v>
      </c>
      <c r="H241" s="6">
        <v>66564</v>
      </c>
      <c r="I241" s="62"/>
      <c r="J241" s="67"/>
    </row>
    <row r="242" spans="1:10" ht="12.75">
      <c r="A242" s="69">
        <v>148</v>
      </c>
      <c r="C242" t="s">
        <v>405</v>
      </c>
      <c r="F242" s="6">
        <v>26067</v>
      </c>
      <c r="H242" s="6">
        <v>72963</v>
      </c>
      <c r="I242" s="62"/>
      <c r="J242" s="67"/>
    </row>
    <row r="243" spans="1:10" ht="12.75">
      <c r="A243" s="69">
        <v>149</v>
      </c>
      <c r="C243" t="s">
        <v>847</v>
      </c>
      <c r="F243" s="6">
        <v>17716</v>
      </c>
      <c r="H243" s="6">
        <v>82951</v>
      </c>
      <c r="I243" s="62"/>
      <c r="J243" s="67"/>
    </row>
    <row r="244" spans="1:10" ht="12.75">
      <c r="A244" s="69">
        <v>150</v>
      </c>
      <c r="C244" t="s">
        <v>487</v>
      </c>
      <c r="F244" s="6">
        <v>256348</v>
      </c>
      <c r="H244" s="6">
        <v>7291065</v>
      </c>
      <c r="I244" s="62"/>
      <c r="J244" s="67"/>
    </row>
    <row r="245" spans="1:10" ht="12.75">
      <c r="A245" s="77">
        <v>151</v>
      </c>
      <c r="B245" s="78"/>
      <c r="C245" s="72"/>
      <c r="D245" s="72" t="s">
        <v>359</v>
      </c>
      <c r="E245" s="72"/>
      <c r="F245" s="73"/>
      <c r="G245" s="85"/>
      <c r="H245" s="73"/>
      <c r="I245" s="62"/>
      <c r="J245" s="67"/>
    </row>
    <row r="246" spans="1:10" ht="12.75">
      <c r="A246" s="69">
        <v>151</v>
      </c>
      <c r="C246" t="s">
        <v>406</v>
      </c>
      <c r="F246" s="6">
        <v>311581</v>
      </c>
      <c r="H246" s="6">
        <v>147499</v>
      </c>
      <c r="I246" s="62"/>
      <c r="J246" s="67"/>
    </row>
    <row r="247" spans="1:10" ht="12.75">
      <c r="A247" s="69" t="s">
        <v>411</v>
      </c>
      <c r="C247" t="s">
        <v>488</v>
      </c>
      <c r="F247" s="6">
        <v>122134</v>
      </c>
      <c r="G247" s="62"/>
      <c r="H247" s="52"/>
      <c r="I247" s="62"/>
      <c r="J247" s="67"/>
    </row>
    <row r="248" spans="1:10" ht="12.75">
      <c r="A248" s="69">
        <v>155</v>
      </c>
      <c r="B248" s="4" t="s">
        <v>1652</v>
      </c>
      <c r="C248" t="s">
        <v>407</v>
      </c>
      <c r="F248" s="6">
        <v>55422</v>
      </c>
      <c r="H248" s="6">
        <v>922248</v>
      </c>
      <c r="I248" s="62"/>
      <c r="J248" s="67"/>
    </row>
    <row r="249" spans="2:10" ht="12.75">
      <c r="B249" s="4" t="s">
        <v>1653</v>
      </c>
      <c r="D249" t="s">
        <v>408</v>
      </c>
      <c r="F249" s="6">
        <v>178296</v>
      </c>
      <c r="H249" s="6">
        <v>487418</v>
      </c>
      <c r="I249" s="62"/>
      <c r="J249" s="67"/>
    </row>
    <row r="250" spans="1:10" ht="12.75">
      <c r="A250" s="69">
        <v>156</v>
      </c>
      <c r="C250" t="s">
        <v>1619</v>
      </c>
      <c r="F250" s="6">
        <v>5784</v>
      </c>
      <c r="H250" s="6">
        <v>61</v>
      </c>
      <c r="I250" s="62"/>
      <c r="J250" s="67"/>
    </row>
    <row r="251" spans="1:10" ht="12.75">
      <c r="A251" s="69">
        <v>157</v>
      </c>
      <c r="C251" t="s">
        <v>409</v>
      </c>
      <c r="F251" s="6">
        <v>133742</v>
      </c>
      <c r="H251" s="6">
        <v>692578</v>
      </c>
      <c r="I251" s="62"/>
      <c r="J251" s="67"/>
    </row>
    <row r="252" spans="1:10" ht="12.75">
      <c r="A252" s="69">
        <v>158</v>
      </c>
      <c r="D252" t="s">
        <v>410</v>
      </c>
      <c r="F252" s="6">
        <v>8571</v>
      </c>
      <c r="H252" s="6">
        <v>35997</v>
      </c>
      <c r="I252" s="62"/>
      <c r="J252" s="67"/>
    </row>
    <row r="253" spans="1:10" ht="12.75">
      <c r="A253" s="69">
        <v>159</v>
      </c>
      <c r="C253" t="s">
        <v>1618</v>
      </c>
      <c r="F253" s="6">
        <v>14529</v>
      </c>
      <c r="H253" s="6">
        <v>222129</v>
      </c>
      <c r="I253" s="62"/>
      <c r="J253" s="67"/>
    </row>
    <row r="254" spans="1:10" ht="12.75">
      <c r="A254" s="69">
        <v>160</v>
      </c>
      <c r="C254" t="s">
        <v>1423</v>
      </c>
      <c r="F254" s="6">
        <v>596160</v>
      </c>
      <c r="H254" s="6">
        <v>476479</v>
      </c>
      <c r="I254" s="62"/>
      <c r="J254" s="67"/>
    </row>
    <row r="255" spans="1:10" ht="12.75">
      <c r="A255" s="69">
        <v>161</v>
      </c>
      <c r="B255" s="4" t="s">
        <v>1652</v>
      </c>
      <c r="C255" t="s">
        <v>412</v>
      </c>
      <c r="F255" s="6">
        <v>601954</v>
      </c>
      <c r="H255" s="6">
        <v>1087725</v>
      </c>
      <c r="I255" s="62"/>
      <c r="J255" s="67"/>
    </row>
    <row r="256" spans="2:10" ht="12.75">
      <c r="B256" s="4" t="s">
        <v>1653</v>
      </c>
      <c r="C256" t="s">
        <v>413</v>
      </c>
      <c r="F256" s="6">
        <v>10781</v>
      </c>
      <c r="H256" s="6">
        <v>9205</v>
      </c>
      <c r="I256" s="62"/>
      <c r="J256" s="67"/>
    </row>
    <row r="257" spans="1:10" ht="12.75">
      <c r="A257" s="69">
        <v>162</v>
      </c>
      <c r="B257" s="4" t="s">
        <v>1652</v>
      </c>
      <c r="C257" t="s">
        <v>1601</v>
      </c>
      <c r="F257" s="6">
        <v>103570</v>
      </c>
      <c r="H257" s="6">
        <v>1275551</v>
      </c>
      <c r="I257" s="62"/>
      <c r="J257" s="67"/>
    </row>
    <row r="258" spans="2:10" ht="12.75">
      <c r="B258" s="4" t="s">
        <v>1653</v>
      </c>
      <c r="D258" t="s">
        <v>414</v>
      </c>
      <c r="F258" s="6">
        <v>4688125</v>
      </c>
      <c r="H258" s="6">
        <v>19509237</v>
      </c>
      <c r="I258" s="62"/>
      <c r="J258" s="67"/>
    </row>
    <row r="259" spans="1:10" ht="12.75">
      <c r="A259" s="69">
        <v>163</v>
      </c>
      <c r="B259" s="4" t="s">
        <v>1652</v>
      </c>
      <c r="C259" t="s">
        <v>1717</v>
      </c>
      <c r="F259" s="6">
        <v>1565</v>
      </c>
      <c r="H259" s="6">
        <v>2809</v>
      </c>
      <c r="I259" s="62"/>
      <c r="J259" s="67"/>
    </row>
    <row r="260" spans="2:10" ht="12.75">
      <c r="B260" s="4" t="s">
        <v>419</v>
      </c>
      <c r="C260" t="s">
        <v>415</v>
      </c>
      <c r="F260" s="6">
        <v>2816</v>
      </c>
      <c r="H260" s="6">
        <v>1158</v>
      </c>
      <c r="I260" s="62"/>
      <c r="J260" s="67"/>
    </row>
    <row r="261" spans="2:10" ht="12.75">
      <c r="B261" s="4" t="s">
        <v>420</v>
      </c>
      <c r="D261" t="s">
        <v>416</v>
      </c>
      <c r="F261" s="6">
        <v>28165</v>
      </c>
      <c r="H261" s="6">
        <v>77352</v>
      </c>
      <c r="I261" s="62"/>
      <c r="J261" s="67"/>
    </row>
    <row r="262" spans="2:10" ht="12.75">
      <c r="B262" s="4" t="s">
        <v>421</v>
      </c>
      <c r="D262" t="s">
        <v>489</v>
      </c>
      <c r="F262" s="6">
        <v>145222</v>
      </c>
      <c r="H262" s="6">
        <v>96397</v>
      </c>
      <c r="I262" s="62"/>
      <c r="J262" s="67"/>
    </row>
    <row r="263" spans="1:11" s="16" customFormat="1" ht="12.75">
      <c r="A263" s="77"/>
      <c r="B263" s="78" t="s">
        <v>422</v>
      </c>
      <c r="C263" s="72" t="s">
        <v>418</v>
      </c>
      <c r="D263" s="72"/>
      <c r="E263" s="72"/>
      <c r="F263" s="73"/>
      <c r="G263" s="85"/>
      <c r="H263" s="73"/>
      <c r="I263" s="63"/>
      <c r="J263" s="142"/>
      <c r="K263" s="53"/>
    </row>
    <row r="264" spans="1:10" ht="12.75">
      <c r="A264" s="69">
        <v>164</v>
      </c>
      <c r="C264" t="s">
        <v>423</v>
      </c>
      <c r="F264" s="6">
        <v>499810</v>
      </c>
      <c r="H264" s="6">
        <v>925249</v>
      </c>
      <c r="I264" s="62"/>
      <c r="J264" s="67"/>
    </row>
    <row r="265" spans="1:10" ht="12.75">
      <c r="A265" s="69">
        <v>165</v>
      </c>
      <c r="C265" t="s">
        <v>1598</v>
      </c>
      <c r="F265" s="6">
        <v>132786</v>
      </c>
      <c r="H265" s="6">
        <v>52763</v>
      </c>
      <c r="I265" s="62"/>
      <c r="J265" s="67"/>
    </row>
    <row r="266" spans="1:10" ht="12.75">
      <c r="A266" s="69">
        <v>166</v>
      </c>
      <c r="D266" t="s">
        <v>424</v>
      </c>
      <c r="F266" s="6">
        <v>181450</v>
      </c>
      <c r="H266" s="6">
        <v>138899</v>
      </c>
      <c r="I266" s="62"/>
      <c r="J266" s="67"/>
    </row>
    <row r="267" spans="1:10" ht="12.75">
      <c r="A267" s="69">
        <v>167</v>
      </c>
      <c r="D267" t="s">
        <v>1599</v>
      </c>
      <c r="F267" s="6">
        <v>284536</v>
      </c>
      <c r="H267" s="6">
        <v>143990</v>
      </c>
      <c r="I267" s="62"/>
      <c r="J267" s="67"/>
    </row>
    <row r="268" spans="1:10" ht="12.75">
      <c r="A268" s="69">
        <v>168</v>
      </c>
      <c r="C268" t="s">
        <v>425</v>
      </c>
      <c r="F268" s="6">
        <v>16434</v>
      </c>
      <c r="H268" s="6">
        <v>4334</v>
      </c>
      <c r="I268" s="62"/>
      <c r="J268" s="67"/>
    </row>
    <row r="269" spans="1:10" ht="12.75">
      <c r="A269" s="69">
        <v>169</v>
      </c>
      <c r="C269" t="s">
        <v>426</v>
      </c>
      <c r="F269" s="6">
        <v>53027</v>
      </c>
      <c r="H269" s="6">
        <v>11616</v>
      </c>
      <c r="I269" s="62"/>
      <c r="J269" s="67"/>
    </row>
    <row r="270" spans="1:10" ht="12.75">
      <c r="A270" s="69">
        <v>170</v>
      </c>
      <c r="C270" t="s">
        <v>490</v>
      </c>
      <c r="F270" s="6">
        <v>2346</v>
      </c>
      <c r="H270" s="6">
        <v>207</v>
      </c>
      <c r="I270" s="62"/>
      <c r="J270" s="67"/>
    </row>
    <row r="271" spans="1:10" ht="12.75">
      <c r="A271" s="69">
        <v>171</v>
      </c>
      <c r="D271" t="s">
        <v>1403</v>
      </c>
      <c r="F271" s="6">
        <v>513</v>
      </c>
      <c r="H271" s="6">
        <v>30</v>
      </c>
      <c r="I271" s="62"/>
      <c r="J271" s="67"/>
    </row>
    <row r="272" spans="1:10" ht="12.75">
      <c r="A272" s="69">
        <v>172</v>
      </c>
      <c r="C272" t="s">
        <v>1600</v>
      </c>
      <c r="F272" s="6">
        <v>2013</v>
      </c>
      <c r="H272" s="6">
        <v>829</v>
      </c>
      <c r="I272" s="62"/>
      <c r="J272" s="67"/>
    </row>
    <row r="273" spans="1:10" ht="12.75">
      <c r="A273" s="69">
        <v>173</v>
      </c>
      <c r="C273" t="s">
        <v>1597</v>
      </c>
      <c r="F273" s="6">
        <v>1795400</v>
      </c>
      <c r="H273" s="6">
        <v>136</v>
      </c>
      <c r="I273" s="62"/>
      <c r="J273" s="67"/>
    </row>
    <row r="274" spans="1:10" ht="12.75">
      <c r="A274" s="69">
        <v>174</v>
      </c>
      <c r="B274" s="4" t="s">
        <v>1652</v>
      </c>
      <c r="C274" t="s">
        <v>1621</v>
      </c>
      <c r="F274" s="6">
        <v>459468</v>
      </c>
      <c r="H274" s="6">
        <v>15310</v>
      </c>
      <c r="I274" s="62"/>
      <c r="J274" s="67"/>
    </row>
    <row r="275" spans="2:10" ht="12.75">
      <c r="B275" s="4" t="s">
        <v>1653</v>
      </c>
      <c r="C275" t="s">
        <v>491</v>
      </c>
      <c r="F275" s="6">
        <v>32854</v>
      </c>
      <c r="H275" s="6">
        <v>5599</v>
      </c>
      <c r="I275" s="62"/>
      <c r="J275" s="67"/>
    </row>
    <row r="276" spans="3:10" ht="12.75">
      <c r="C276" s="1" t="s">
        <v>427</v>
      </c>
      <c r="G276" s="62">
        <f>SUM(F264:F275)</f>
        <v>3460637</v>
      </c>
      <c r="I276" s="62">
        <f>SUM(H264:H275)</f>
        <v>1298962</v>
      </c>
      <c r="J276" s="67"/>
    </row>
    <row r="277" spans="1:10" ht="12.75">
      <c r="A277" s="69">
        <v>175</v>
      </c>
      <c r="C277" t="s">
        <v>428</v>
      </c>
      <c r="F277" s="6">
        <v>243035</v>
      </c>
      <c r="H277" s="6">
        <v>441388</v>
      </c>
      <c r="I277" s="62"/>
      <c r="J277" s="67"/>
    </row>
    <row r="278" spans="1:10" ht="12.75">
      <c r="A278" s="69">
        <v>176</v>
      </c>
      <c r="B278" s="4" t="s">
        <v>1652</v>
      </c>
      <c r="C278" t="s">
        <v>492</v>
      </c>
      <c r="F278" s="6">
        <v>1735</v>
      </c>
      <c r="H278" s="6">
        <v>665</v>
      </c>
      <c r="I278" s="62"/>
      <c r="J278" s="67"/>
    </row>
    <row r="279" spans="2:10" ht="12.75">
      <c r="B279" s="4" t="s">
        <v>1653</v>
      </c>
      <c r="C279" t="s">
        <v>493</v>
      </c>
      <c r="F279" s="6">
        <v>72931</v>
      </c>
      <c r="H279" s="6">
        <v>243432</v>
      </c>
      <c r="I279" s="62"/>
      <c r="J279" s="67"/>
    </row>
    <row r="280" spans="1:10" ht="12.75">
      <c r="A280" s="69">
        <v>177</v>
      </c>
      <c r="C280" t="s">
        <v>1718</v>
      </c>
      <c r="F280" s="6">
        <v>60595</v>
      </c>
      <c r="H280" s="6">
        <v>78582</v>
      </c>
      <c r="I280" s="62"/>
      <c r="J280" s="67"/>
    </row>
    <row r="281" spans="1:10" ht="12.75">
      <c r="A281" s="69">
        <v>178</v>
      </c>
      <c r="B281" s="4" t="s">
        <v>1652</v>
      </c>
      <c r="C281" t="s">
        <v>494</v>
      </c>
      <c r="F281" s="6">
        <v>43150197</v>
      </c>
      <c r="H281" s="6">
        <v>77479719</v>
      </c>
      <c r="I281" s="62"/>
      <c r="J281" s="67"/>
    </row>
    <row r="282" spans="2:10" ht="12.75">
      <c r="B282" s="4" t="s">
        <v>1653</v>
      </c>
      <c r="C282" s="57" t="s">
        <v>27</v>
      </c>
      <c r="F282" s="6">
        <v>1353752</v>
      </c>
      <c r="H282" s="6">
        <v>4130684</v>
      </c>
      <c r="I282" s="62"/>
      <c r="J282" s="67"/>
    </row>
    <row r="283" spans="1:10" ht="12.75">
      <c r="A283" s="69">
        <v>179</v>
      </c>
      <c r="C283" t="s">
        <v>1719</v>
      </c>
      <c r="F283" s="6">
        <v>844053</v>
      </c>
      <c r="H283" s="6">
        <v>1261002</v>
      </c>
      <c r="I283" s="62"/>
      <c r="J283" s="67"/>
    </row>
    <row r="284" spans="1:10" ht="12.75">
      <c r="A284" s="69">
        <v>180</v>
      </c>
      <c r="D284" t="s">
        <v>1586</v>
      </c>
      <c r="F284" s="6">
        <v>6469293</v>
      </c>
      <c r="H284" s="6">
        <v>8729071</v>
      </c>
      <c r="I284" s="62"/>
      <c r="J284" s="67"/>
    </row>
    <row r="285" spans="1:10" ht="12.75">
      <c r="A285" s="69">
        <v>181</v>
      </c>
      <c r="C285" t="s">
        <v>429</v>
      </c>
      <c r="F285" s="6">
        <v>864528</v>
      </c>
      <c r="H285" s="6">
        <v>2714474</v>
      </c>
      <c r="I285" s="62"/>
      <c r="J285" s="67"/>
    </row>
    <row r="286" spans="3:10" ht="12.75">
      <c r="C286" s="1" t="s">
        <v>430</v>
      </c>
      <c r="G286" s="62">
        <f>SUM(F277:F285)</f>
        <v>53060119</v>
      </c>
      <c r="I286" s="62">
        <f>SUM(H277:H285)</f>
        <v>95079017</v>
      </c>
      <c r="J286" s="67"/>
    </row>
    <row r="287" spans="1:8" ht="12.75">
      <c r="A287" s="69">
        <v>182</v>
      </c>
      <c r="C287" t="s">
        <v>431</v>
      </c>
      <c r="F287" s="6">
        <v>785945</v>
      </c>
      <c r="H287" s="6">
        <v>295761</v>
      </c>
    </row>
    <row r="288" spans="1:8" ht="12.75">
      <c r="A288" s="69">
        <v>183</v>
      </c>
      <c r="C288" t="s">
        <v>432</v>
      </c>
      <c r="F288" s="6">
        <v>488370</v>
      </c>
      <c r="H288" s="6">
        <v>180561</v>
      </c>
    </row>
    <row r="289" spans="1:8" ht="12.75">
      <c r="A289" s="69">
        <v>184</v>
      </c>
      <c r="C289" t="s">
        <v>433</v>
      </c>
      <c r="F289" s="6">
        <v>22907</v>
      </c>
      <c r="H289" s="6">
        <v>60596</v>
      </c>
    </row>
    <row r="290" spans="1:8" ht="12.75">
      <c r="A290" s="69">
        <v>185</v>
      </c>
      <c r="C290" t="s">
        <v>434</v>
      </c>
      <c r="F290" s="6">
        <v>6003</v>
      </c>
      <c r="H290" s="6">
        <v>1172</v>
      </c>
    </row>
    <row r="291" spans="1:8" ht="12.75">
      <c r="A291" s="69">
        <v>186</v>
      </c>
      <c r="C291" t="s">
        <v>435</v>
      </c>
      <c r="F291" s="6">
        <v>262</v>
      </c>
      <c r="H291" s="6">
        <v>102</v>
      </c>
    </row>
    <row r="292" spans="1:8" ht="12.75">
      <c r="A292" s="69">
        <v>187</v>
      </c>
      <c r="C292" t="s">
        <v>1629</v>
      </c>
      <c r="F292" s="6">
        <v>662</v>
      </c>
      <c r="H292" s="6">
        <v>1181</v>
      </c>
    </row>
    <row r="293" spans="1:8" ht="12.75">
      <c r="A293" s="69">
        <v>188</v>
      </c>
      <c r="C293" t="s">
        <v>495</v>
      </c>
      <c r="F293" s="6">
        <v>157364</v>
      </c>
      <c r="H293" s="6">
        <v>70855</v>
      </c>
    </row>
    <row r="294" spans="1:11" s="16" customFormat="1" ht="12.75">
      <c r="A294" s="77"/>
      <c r="B294" s="78" t="s">
        <v>1653</v>
      </c>
      <c r="C294" s="72" t="s">
        <v>436</v>
      </c>
      <c r="D294" s="72"/>
      <c r="E294" s="72"/>
      <c r="F294" s="73"/>
      <c r="G294" s="85"/>
      <c r="H294" s="73"/>
      <c r="I294" s="15"/>
      <c r="K294" s="53"/>
    </row>
    <row r="295" spans="1:8" ht="12.75">
      <c r="A295" s="69">
        <v>189</v>
      </c>
      <c r="C295" t="s">
        <v>1602</v>
      </c>
      <c r="F295" s="6">
        <v>129644</v>
      </c>
      <c r="H295" s="6">
        <v>68014</v>
      </c>
    </row>
    <row r="296" spans="1:8" ht="12.75">
      <c r="A296" s="69">
        <v>190</v>
      </c>
      <c r="B296" s="4" t="s">
        <v>1652</v>
      </c>
      <c r="C296" t="s">
        <v>496</v>
      </c>
      <c r="F296" s="6">
        <v>50912</v>
      </c>
      <c r="H296" s="6">
        <v>592</v>
      </c>
    </row>
    <row r="297" spans="2:8" ht="12.75">
      <c r="B297" s="4" t="s">
        <v>1653</v>
      </c>
      <c r="C297" t="s">
        <v>437</v>
      </c>
      <c r="F297" s="6">
        <v>273650</v>
      </c>
      <c r="H297" s="6">
        <v>9058</v>
      </c>
    </row>
    <row r="298" spans="2:8" ht="12.75">
      <c r="B298" s="4" t="s">
        <v>1658</v>
      </c>
      <c r="C298" t="s">
        <v>438</v>
      </c>
      <c r="F298" s="6">
        <v>25855</v>
      </c>
      <c r="H298" s="6">
        <v>3971</v>
      </c>
    </row>
    <row r="299" spans="2:8" ht="12.75">
      <c r="B299" s="4" t="s">
        <v>1666</v>
      </c>
      <c r="C299" t="s">
        <v>497</v>
      </c>
      <c r="F299" s="6">
        <v>756357</v>
      </c>
      <c r="H299" s="6">
        <v>130697</v>
      </c>
    </row>
    <row r="300" spans="1:8" ht="12.75">
      <c r="A300" s="69">
        <v>191</v>
      </c>
      <c r="C300" t="s">
        <v>498</v>
      </c>
      <c r="F300" s="6">
        <v>76672</v>
      </c>
      <c r="H300" s="6">
        <v>1630</v>
      </c>
    </row>
    <row r="301" spans="1:8" ht="12.75">
      <c r="A301" s="69">
        <v>192</v>
      </c>
      <c r="D301" t="s">
        <v>439</v>
      </c>
      <c r="F301" s="6">
        <v>338300</v>
      </c>
      <c r="H301" s="6">
        <v>6319</v>
      </c>
    </row>
    <row r="302" spans="1:8" ht="12.75">
      <c r="A302" s="69">
        <v>193</v>
      </c>
      <c r="D302" t="s">
        <v>799</v>
      </c>
      <c r="F302" s="6">
        <v>133547</v>
      </c>
      <c r="H302" s="6">
        <v>34747</v>
      </c>
    </row>
    <row r="303" spans="1:8" ht="12.75">
      <c r="A303" s="69">
        <v>194</v>
      </c>
      <c r="C303" t="s">
        <v>1635</v>
      </c>
      <c r="F303" s="6">
        <v>545</v>
      </c>
      <c r="H303" s="6">
        <v>180</v>
      </c>
    </row>
    <row r="304" spans="1:8" ht="12.75">
      <c r="A304" s="69">
        <v>195</v>
      </c>
      <c r="C304" t="s">
        <v>800</v>
      </c>
      <c r="F304" s="6">
        <v>12438</v>
      </c>
      <c r="H304" s="6">
        <v>2779</v>
      </c>
    </row>
    <row r="305" spans="1:8" ht="12.75">
      <c r="A305" s="69">
        <v>196</v>
      </c>
      <c r="D305" t="s">
        <v>801</v>
      </c>
      <c r="F305" s="6">
        <v>283602</v>
      </c>
      <c r="H305" s="6">
        <v>68165</v>
      </c>
    </row>
    <row r="306" spans="1:8" ht="12.75">
      <c r="A306" s="69">
        <v>197</v>
      </c>
      <c r="D306" t="s">
        <v>1596</v>
      </c>
      <c r="F306" s="6">
        <v>11454</v>
      </c>
      <c r="H306" s="6">
        <v>2029</v>
      </c>
    </row>
    <row r="307" spans="1:8" ht="12.75">
      <c r="A307" s="69">
        <v>198</v>
      </c>
      <c r="B307" s="4" t="s">
        <v>1652</v>
      </c>
      <c r="D307" t="s">
        <v>802</v>
      </c>
      <c r="F307" s="6">
        <v>108124</v>
      </c>
      <c r="H307" s="6">
        <v>3924</v>
      </c>
    </row>
    <row r="308" spans="2:8" ht="12.75">
      <c r="B308" s="4" t="s">
        <v>1653</v>
      </c>
      <c r="C308" t="s">
        <v>803</v>
      </c>
      <c r="F308" s="6">
        <v>222415</v>
      </c>
      <c r="H308" s="6">
        <v>44109</v>
      </c>
    </row>
    <row r="309" spans="1:8" ht="12.75">
      <c r="A309" s="69">
        <v>199</v>
      </c>
      <c r="C309" t="s">
        <v>1419</v>
      </c>
      <c r="F309" s="6">
        <v>641853</v>
      </c>
      <c r="H309" s="6">
        <v>58943</v>
      </c>
    </row>
    <row r="310" spans="1:8" ht="12.75">
      <c r="A310" s="69">
        <v>200</v>
      </c>
      <c r="B310" s="4" t="s">
        <v>1652</v>
      </c>
      <c r="C310" t="s">
        <v>499</v>
      </c>
      <c r="F310" s="6">
        <v>0</v>
      </c>
      <c r="H310" s="6">
        <v>0</v>
      </c>
    </row>
    <row r="311" spans="1:8" ht="12.75">
      <c r="A311" s="77"/>
      <c r="B311" s="78" t="s">
        <v>1653</v>
      </c>
      <c r="C311" s="72" t="s">
        <v>1366</v>
      </c>
      <c r="D311" s="72"/>
      <c r="E311" s="72"/>
      <c r="F311" s="73"/>
      <c r="G311" s="85"/>
      <c r="H311" s="73"/>
    </row>
    <row r="312" spans="2:8" ht="12.75">
      <c r="B312" s="4" t="s">
        <v>1653</v>
      </c>
      <c r="C312" t="s">
        <v>804</v>
      </c>
      <c r="F312" s="6">
        <v>1316508</v>
      </c>
      <c r="H312" s="6">
        <v>231828</v>
      </c>
    </row>
    <row r="313" spans="2:8" ht="12.75">
      <c r="B313" s="4" t="s">
        <v>1658</v>
      </c>
      <c r="C313" t="s">
        <v>805</v>
      </c>
      <c r="F313" s="6">
        <v>812927</v>
      </c>
      <c r="H313" s="6">
        <v>316959</v>
      </c>
    </row>
    <row r="314" spans="2:8" ht="12.75">
      <c r="B314" s="4" t="s">
        <v>1666</v>
      </c>
      <c r="C314" t="s">
        <v>806</v>
      </c>
      <c r="F314" s="6">
        <v>364054</v>
      </c>
      <c r="G314" s="62"/>
      <c r="H314" s="51"/>
    </row>
    <row r="315" spans="3:10" ht="12.75">
      <c r="C315" s="2" t="s">
        <v>807</v>
      </c>
      <c r="G315" s="64">
        <f>SUM(F118:F314)</f>
        <v>259472877</v>
      </c>
      <c r="I315" s="64"/>
      <c r="J315" s="64"/>
    </row>
    <row r="316" spans="2:7" ht="12.75">
      <c r="B316" s="2" t="s">
        <v>1756</v>
      </c>
      <c r="G316" s="62"/>
    </row>
    <row r="317" spans="1:11" ht="12.75">
      <c r="A317" s="69">
        <v>201</v>
      </c>
      <c r="B317" s="4" t="s">
        <v>1652</v>
      </c>
      <c r="C317" t="s">
        <v>808</v>
      </c>
      <c r="F317" s="6">
        <v>5565011</v>
      </c>
      <c r="G317" s="62"/>
      <c r="H317" s="116">
        <f>I317/4</f>
        <v>1412678.75</v>
      </c>
      <c r="I317" s="23">
        <v>5650715</v>
      </c>
      <c r="J317" s="24" t="s">
        <v>1421</v>
      </c>
      <c r="K317" s="31" t="s">
        <v>361</v>
      </c>
    </row>
    <row r="318" spans="2:11" ht="12.75">
      <c r="B318" s="4" t="s">
        <v>1653</v>
      </c>
      <c r="C318" t="s">
        <v>809</v>
      </c>
      <c r="F318" s="6">
        <v>1170497</v>
      </c>
      <c r="G318" s="62"/>
      <c r="H318" s="116">
        <f>I318/8</f>
        <v>312671.125</v>
      </c>
      <c r="I318" s="23">
        <v>2501369</v>
      </c>
      <c r="J318" s="24" t="s">
        <v>1421</v>
      </c>
      <c r="K318" s="31" t="s">
        <v>362</v>
      </c>
    </row>
    <row r="319" spans="1:10" ht="12.75">
      <c r="A319" s="69">
        <v>202</v>
      </c>
      <c r="B319" s="120"/>
      <c r="C319" s="16" t="s">
        <v>360</v>
      </c>
      <c r="D319" s="16"/>
      <c r="E319" s="16"/>
      <c r="F319" s="21">
        <v>2811738</v>
      </c>
      <c r="G319" s="15"/>
      <c r="H319" s="21">
        <v>476785</v>
      </c>
      <c r="I319" s="23"/>
      <c r="J319" s="24"/>
    </row>
    <row r="320" spans="1:10" ht="12.75">
      <c r="A320" s="77"/>
      <c r="B320" s="78" t="s">
        <v>1653</v>
      </c>
      <c r="C320" s="72" t="s">
        <v>1659</v>
      </c>
      <c r="D320" s="72"/>
      <c r="E320" s="72"/>
      <c r="F320" s="73"/>
      <c r="G320" s="85"/>
      <c r="H320" s="73"/>
      <c r="I320" s="23"/>
      <c r="J320" s="24"/>
    </row>
    <row r="321" spans="1:11" ht="12.75">
      <c r="A321" s="69">
        <v>203</v>
      </c>
      <c r="C321" t="s">
        <v>810</v>
      </c>
      <c r="F321" s="6">
        <v>461506</v>
      </c>
      <c r="G321" s="62"/>
      <c r="H321" s="116">
        <f>I321*20</f>
        <v>162700</v>
      </c>
      <c r="I321" s="23">
        <v>8135</v>
      </c>
      <c r="J321" s="24" t="s">
        <v>1421</v>
      </c>
      <c r="K321" s="31" t="s">
        <v>363</v>
      </c>
    </row>
    <row r="322" spans="1:11" ht="12.75">
      <c r="A322" s="69">
        <v>204</v>
      </c>
      <c r="B322" s="4" t="s">
        <v>1652</v>
      </c>
      <c r="C322" t="s">
        <v>1402</v>
      </c>
      <c r="F322" s="6">
        <v>2997965</v>
      </c>
      <c r="G322" s="62"/>
      <c r="H322" s="116">
        <f>I322*10</f>
        <v>696640</v>
      </c>
      <c r="I322" s="23">
        <v>69664</v>
      </c>
      <c r="J322" s="24" t="s">
        <v>1421</v>
      </c>
      <c r="K322" s="31" t="s">
        <v>364</v>
      </c>
    </row>
    <row r="323" spans="2:11" ht="12.75">
      <c r="B323" s="4" t="s">
        <v>1653</v>
      </c>
      <c r="C323" t="s">
        <v>811</v>
      </c>
      <c r="F323" s="6">
        <v>515</v>
      </c>
      <c r="G323" s="62"/>
      <c r="H323" s="116">
        <f>I323*10</f>
        <v>1250</v>
      </c>
      <c r="I323" s="23">
        <v>125</v>
      </c>
      <c r="J323" s="24" t="s">
        <v>1421</v>
      </c>
      <c r="K323" s="31" t="s">
        <v>364</v>
      </c>
    </row>
    <row r="324" spans="1:11" ht="12.75">
      <c r="A324" s="69">
        <v>205</v>
      </c>
      <c r="C324" t="s">
        <v>812</v>
      </c>
      <c r="F324" s="6">
        <v>832</v>
      </c>
      <c r="G324" s="62"/>
      <c r="H324" s="116">
        <f>I324*10</f>
        <v>870</v>
      </c>
      <c r="I324" s="23">
        <v>87</v>
      </c>
      <c r="J324" s="24" t="s">
        <v>1421</v>
      </c>
      <c r="K324" s="31" t="s">
        <v>364</v>
      </c>
    </row>
    <row r="325" spans="1:11" ht="12.75">
      <c r="A325" s="69">
        <v>206</v>
      </c>
      <c r="C325" t="s">
        <v>813</v>
      </c>
      <c r="F325" s="6">
        <v>359752</v>
      </c>
      <c r="G325" s="62"/>
      <c r="H325" s="116">
        <f>I325*10</f>
        <v>841440</v>
      </c>
      <c r="I325" s="23">
        <v>84144</v>
      </c>
      <c r="J325" s="24" t="s">
        <v>1421</v>
      </c>
      <c r="K325" s="31" t="s">
        <v>364</v>
      </c>
    </row>
    <row r="326" spans="3:10" ht="12.75">
      <c r="C326" s="1" t="s">
        <v>814</v>
      </c>
      <c r="G326" s="62">
        <f>SUM(F321:F325)</f>
        <v>3820570</v>
      </c>
      <c r="H326" s="23"/>
      <c r="I326" s="66">
        <f>SUM(I321:I325)</f>
        <v>162155</v>
      </c>
      <c r="J326" s="66" t="s">
        <v>1421</v>
      </c>
    </row>
    <row r="327" spans="1:11" ht="12.75">
      <c r="A327" s="69">
        <v>207</v>
      </c>
      <c r="C327" t="s">
        <v>1615</v>
      </c>
      <c r="F327" s="6">
        <v>6632946</v>
      </c>
      <c r="G327" s="62"/>
      <c r="H327" s="116">
        <f>I327*20</f>
        <v>1469620</v>
      </c>
      <c r="I327" s="23">
        <v>73481</v>
      </c>
      <c r="J327" s="24" t="s">
        <v>1421</v>
      </c>
      <c r="K327" s="31" t="s">
        <v>363</v>
      </c>
    </row>
    <row r="328" spans="1:8" ht="12.75">
      <c r="A328" s="69">
        <v>208</v>
      </c>
      <c r="B328" s="4" t="s">
        <v>1652</v>
      </c>
      <c r="C328" t="s">
        <v>815</v>
      </c>
      <c r="F328" s="6">
        <v>217858</v>
      </c>
      <c r="H328" s="6">
        <v>42194</v>
      </c>
    </row>
    <row r="329" spans="2:8" ht="12.75">
      <c r="B329" s="4" t="s">
        <v>1653</v>
      </c>
      <c r="C329" t="s">
        <v>816</v>
      </c>
      <c r="F329" s="6">
        <v>138242</v>
      </c>
      <c r="H329" s="6">
        <v>27140</v>
      </c>
    </row>
    <row r="330" spans="2:8" ht="12.75">
      <c r="B330" s="4" t="s">
        <v>1658</v>
      </c>
      <c r="C330" t="s">
        <v>500</v>
      </c>
      <c r="F330" s="6">
        <v>210689</v>
      </c>
      <c r="G330" s="62"/>
      <c r="H330" s="52"/>
    </row>
    <row r="331" spans="3:10" ht="12.75">
      <c r="C331" s="2" t="s">
        <v>817</v>
      </c>
      <c r="G331" s="64">
        <f>SUM(F317:F330)</f>
        <v>20567551</v>
      </c>
      <c r="I331" s="64"/>
      <c r="J331" s="64"/>
    </row>
    <row r="332" spans="2:7" ht="12.75">
      <c r="B332" s="2" t="s">
        <v>1757</v>
      </c>
      <c r="G332" s="62"/>
    </row>
    <row r="333" spans="1:14" ht="12.75">
      <c r="A333" s="69">
        <v>209</v>
      </c>
      <c r="B333" s="4" t="s">
        <v>1652</v>
      </c>
      <c r="C333" t="s">
        <v>1633</v>
      </c>
      <c r="F333" s="6">
        <v>22235</v>
      </c>
      <c r="H333" s="52"/>
      <c r="I333" s="15"/>
      <c r="J333" s="16"/>
      <c r="K333" s="53"/>
      <c r="L333" s="16"/>
      <c r="M333" s="16"/>
      <c r="N333" s="16"/>
    </row>
    <row r="334" spans="2:8" ht="12.75">
      <c r="B334" s="4" t="s">
        <v>1653</v>
      </c>
      <c r="C334" t="s">
        <v>818</v>
      </c>
      <c r="F334" s="6">
        <v>8137</v>
      </c>
      <c r="H334" s="52"/>
    </row>
    <row r="335" spans="1:8" ht="12.75">
      <c r="A335" s="69">
        <v>210</v>
      </c>
      <c r="C335" t="s">
        <v>819</v>
      </c>
      <c r="F335" s="6">
        <v>5872</v>
      </c>
      <c r="H335" s="6">
        <v>653</v>
      </c>
    </row>
    <row r="336" spans="1:8" ht="12.75">
      <c r="A336" s="69">
        <v>211</v>
      </c>
      <c r="C336" t="s">
        <v>820</v>
      </c>
      <c r="F336" s="6">
        <v>27016</v>
      </c>
      <c r="H336" s="6">
        <v>12893</v>
      </c>
    </row>
    <row r="337" spans="1:8" ht="12.75">
      <c r="A337" s="69">
        <v>212</v>
      </c>
      <c r="D337" t="s">
        <v>501</v>
      </c>
      <c r="F337" s="6">
        <v>0</v>
      </c>
      <c r="H337" s="6">
        <v>0</v>
      </c>
    </row>
    <row r="338" spans="1:8" ht="12.75">
      <c r="A338" s="69">
        <v>213</v>
      </c>
      <c r="C338" t="s">
        <v>821</v>
      </c>
      <c r="F338" s="6">
        <v>414185</v>
      </c>
      <c r="H338" s="6">
        <v>30524</v>
      </c>
    </row>
    <row r="339" spans="1:8" ht="12.75">
      <c r="A339" s="69">
        <v>214</v>
      </c>
      <c r="C339" t="s">
        <v>822</v>
      </c>
      <c r="F339" s="6">
        <v>324439</v>
      </c>
      <c r="H339" s="6">
        <v>35369</v>
      </c>
    </row>
    <row r="340" spans="1:8" ht="12.75">
      <c r="A340" s="69">
        <v>215</v>
      </c>
      <c r="C340" t="s">
        <v>823</v>
      </c>
      <c r="F340" s="6">
        <v>41250</v>
      </c>
      <c r="H340" s="6">
        <v>13856</v>
      </c>
    </row>
    <row r="341" spans="1:8" ht="12.75">
      <c r="A341" s="69">
        <v>216</v>
      </c>
      <c r="C341" t="s">
        <v>824</v>
      </c>
      <c r="F341" s="6">
        <v>526543</v>
      </c>
      <c r="H341" s="6">
        <v>107849</v>
      </c>
    </row>
    <row r="342" spans="1:8" ht="12.75">
      <c r="A342" s="69">
        <v>217</v>
      </c>
      <c r="B342" s="4" t="s">
        <v>1652</v>
      </c>
      <c r="C342" t="s">
        <v>825</v>
      </c>
      <c r="F342" s="6">
        <v>33828</v>
      </c>
      <c r="H342" s="6">
        <v>3124</v>
      </c>
    </row>
    <row r="343" spans="2:8" ht="12.75">
      <c r="B343" s="4" t="s">
        <v>1653</v>
      </c>
      <c r="C343" t="s">
        <v>826</v>
      </c>
      <c r="F343" s="6">
        <v>4884</v>
      </c>
      <c r="H343" s="6">
        <v>302</v>
      </c>
    </row>
    <row r="344" spans="1:8" ht="12.75">
      <c r="A344" s="69">
        <v>218</v>
      </c>
      <c r="C344" t="s">
        <v>827</v>
      </c>
      <c r="F344" s="6">
        <v>50477</v>
      </c>
      <c r="G344" s="62"/>
      <c r="H344" s="52"/>
    </row>
    <row r="345" spans="1:8" ht="12.75">
      <c r="A345" s="69">
        <v>219</v>
      </c>
      <c r="C345" t="s">
        <v>828</v>
      </c>
      <c r="F345" s="6">
        <v>60946</v>
      </c>
      <c r="G345" s="62"/>
      <c r="H345" s="52"/>
    </row>
    <row r="346" spans="1:8" ht="12.75">
      <c r="A346" s="69">
        <v>220</v>
      </c>
      <c r="C346" s="57" t="s">
        <v>502</v>
      </c>
      <c r="F346" s="6">
        <v>409567</v>
      </c>
      <c r="H346" s="52"/>
    </row>
    <row r="347" spans="1:8" ht="12.75">
      <c r="A347" s="69">
        <v>221</v>
      </c>
      <c r="C347" t="s">
        <v>503</v>
      </c>
      <c r="F347" s="6">
        <v>12601</v>
      </c>
      <c r="H347" s="52"/>
    </row>
    <row r="348" spans="1:8" ht="12.75">
      <c r="A348" s="69">
        <v>222</v>
      </c>
      <c r="C348" t="s">
        <v>504</v>
      </c>
      <c r="F348" s="6">
        <v>30</v>
      </c>
      <c r="H348" s="52"/>
    </row>
    <row r="349" spans="1:8" ht="12.75">
      <c r="A349" s="69">
        <v>223</v>
      </c>
      <c r="C349" t="s">
        <v>829</v>
      </c>
      <c r="F349" s="6">
        <v>940</v>
      </c>
      <c r="H349" s="52"/>
    </row>
    <row r="350" spans="1:8" ht="12.75">
      <c r="A350" s="69">
        <v>224</v>
      </c>
      <c r="C350" t="s">
        <v>830</v>
      </c>
      <c r="F350" s="6">
        <v>14652</v>
      </c>
      <c r="H350" s="52"/>
    </row>
    <row r="351" spans="1:8" ht="12.75">
      <c r="A351" s="69">
        <v>225</v>
      </c>
      <c r="C351" t="s">
        <v>831</v>
      </c>
      <c r="F351" s="6">
        <v>340459</v>
      </c>
      <c r="H351" s="6">
        <v>16665</v>
      </c>
    </row>
    <row r="352" spans="1:8" ht="12.75">
      <c r="A352" s="69">
        <v>226</v>
      </c>
      <c r="C352" t="s">
        <v>832</v>
      </c>
      <c r="F352" s="6">
        <v>9247</v>
      </c>
      <c r="H352" s="6">
        <v>467</v>
      </c>
    </row>
    <row r="353" spans="1:8" ht="12.75">
      <c r="A353" s="69">
        <v>227</v>
      </c>
      <c r="C353" t="s">
        <v>833</v>
      </c>
      <c r="F353" s="6">
        <v>122421</v>
      </c>
      <c r="H353" s="6">
        <v>27120</v>
      </c>
    </row>
    <row r="354" spans="1:8" ht="12.75">
      <c r="A354" s="69">
        <v>228</v>
      </c>
      <c r="C354" t="s">
        <v>834</v>
      </c>
      <c r="F354" s="6">
        <v>518023</v>
      </c>
      <c r="H354" s="6">
        <v>111995</v>
      </c>
    </row>
    <row r="355" spans="1:8" ht="12.75">
      <c r="A355" s="69">
        <v>229</v>
      </c>
      <c r="C355" t="s">
        <v>835</v>
      </c>
      <c r="F355" s="6">
        <v>49997</v>
      </c>
      <c r="H355" s="6">
        <v>6487</v>
      </c>
    </row>
    <row r="356" spans="1:8" ht="12.75">
      <c r="A356" s="69">
        <v>230</v>
      </c>
      <c r="C356" t="s">
        <v>836</v>
      </c>
      <c r="F356" s="6">
        <v>50935</v>
      </c>
      <c r="H356" s="6">
        <v>8422</v>
      </c>
    </row>
    <row r="357" spans="1:8" ht="12.75">
      <c r="A357" s="69">
        <v>231</v>
      </c>
      <c r="B357" s="4" t="s">
        <v>1652</v>
      </c>
      <c r="C357" t="s">
        <v>837</v>
      </c>
      <c r="F357" s="6">
        <v>8017</v>
      </c>
      <c r="H357" s="6">
        <v>878</v>
      </c>
    </row>
    <row r="358" spans="2:8" ht="12.75">
      <c r="B358" s="4" t="s">
        <v>1653</v>
      </c>
      <c r="D358" t="s">
        <v>838</v>
      </c>
      <c r="F358" s="6">
        <v>317</v>
      </c>
      <c r="H358" s="6">
        <v>3</v>
      </c>
    </row>
    <row r="359" spans="1:8" ht="12.75">
      <c r="A359" s="69">
        <v>232</v>
      </c>
      <c r="C359" t="s">
        <v>839</v>
      </c>
      <c r="F359" s="6">
        <v>553445</v>
      </c>
      <c r="H359" s="6">
        <v>55507</v>
      </c>
    </row>
    <row r="360" spans="1:8" ht="12.75">
      <c r="A360" s="69">
        <v>233</v>
      </c>
      <c r="C360" t="s">
        <v>840</v>
      </c>
      <c r="F360" s="6">
        <v>1823</v>
      </c>
      <c r="H360" s="6">
        <v>172</v>
      </c>
    </row>
    <row r="361" spans="1:11" s="16" customFormat="1" ht="12.75">
      <c r="A361" s="77">
        <v>234</v>
      </c>
      <c r="B361" s="78" t="s">
        <v>1652</v>
      </c>
      <c r="C361" s="72" t="s">
        <v>841</v>
      </c>
      <c r="D361" s="72"/>
      <c r="E361" s="72"/>
      <c r="F361" s="73"/>
      <c r="G361" s="85"/>
      <c r="H361" s="73"/>
      <c r="I361" s="15"/>
      <c r="K361" s="53"/>
    </row>
    <row r="362" spans="1:8" ht="12.75">
      <c r="A362" s="69">
        <v>234</v>
      </c>
      <c r="C362" t="s">
        <v>505</v>
      </c>
      <c r="F362" s="6">
        <v>111482</v>
      </c>
      <c r="H362" s="6">
        <v>14601</v>
      </c>
    </row>
    <row r="363" spans="3:9" ht="12.75">
      <c r="C363" s="1" t="s">
        <v>842</v>
      </c>
      <c r="G363" s="63">
        <f>SUM(F344:F362)</f>
        <v>2315379</v>
      </c>
      <c r="I363" s="62"/>
    </row>
    <row r="364" spans="1:9" ht="12.75">
      <c r="A364" s="69">
        <v>235</v>
      </c>
      <c r="C364" t="s">
        <v>843</v>
      </c>
      <c r="F364" s="6">
        <v>59869</v>
      </c>
      <c r="H364" s="6">
        <v>94396</v>
      </c>
      <c r="I364" s="62"/>
    </row>
    <row r="365" spans="1:9" ht="12.75">
      <c r="A365" s="69">
        <v>236</v>
      </c>
      <c r="B365" s="4" t="s">
        <v>1652</v>
      </c>
      <c r="C365" t="s">
        <v>844</v>
      </c>
      <c r="F365" s="6">
        <v>876250</v>
      </c>
      <c r="H365" s="6">
        <v>222401</v>
      </c>
      <c r="I365" s="62"/>
    </row>
    <row r="366" spans="2:9" ht="12.75">
      <c r="B366" s="4" t="s">
        <v>1653</v>
      </c>
      <c r="C366" t="s">
        <v>845</v>
      </c>
      <c r="F366" s="6">
        <v>23337</v>
      </c>
      <c r="H366" s="6">
        <v>3301</v>
      </c>
      <c r="I366" s="62"/>
    </row>
    <row r="367" spans="2:9" ht="12.75">
      <c r="B367" s="4" t="s">
        <v>1658</v>
      </c>
      <c r="C367" t="s">
        <v>846</v>
      </c>
      <c r="F367" s="6">
        <v>57002</v>
      </c>
      <c r="H367" s="6">
        <v>54286</v>
      </c>
      <c r="I367" s="62"/>
    </row>
    <row r="368" spans="2:9" ht="12.75">
      <c r="B368" s="4" t="s">
        <v>1666</v>
      </c>
      <c r="C368" t="s">
        <v>506</v>
      </c>
      <c r="F368" s="6">
        <v>160760</v>
      </c>
      <c r="H368" s="6">
        <v>37912</v>
      </c>
      <c r="I368" s="62"/>
    </row>
    <row r="369" spans="3:9" ht="12.75">
      <c r="C369" s="1" t="s">
        <v>1532</v>
      </c>
      <c r="G369" s="62">
        <f>SUM(F364:F368)</f>
        <v>1177218</v>
      </c>
      <c r="I369" s="62">
        <f>SUM(H364:H368)</f>
        <v>412296</v>
      </c>
    </row>
    <row r="370" spans="1:8" ht="12.75">
      <c r="A370" s="69">
        <v>237</v>
      </c>
      <c r="B370" s="4" t="s">
        <v>1652</v>
      </c>
      <c r="C370" t="s">
        <v>1533</v>
      </c>
      <c r="F370" s="6">
        <v>2849758</v>
      </c>
      <c r="H370" s="6">
        <v>130817</v>
      </c>
    </row>
    <row r="371" spans="2:8" ht="12.75">
      <c r="B371" s="4" t="s">
        <v>1653</v>
      </c>
      <c r="D371" t="s">
        <v>1534</v>
      </c>
      <c r="F371" s="6">
        <v>72848</v>
      </c>
      <c r="H371" s="6">
        <v>3364</v>
      </c>
    </row>
    <row r="372" spans="1:8" ht="12.75">
      <c r="A372" s="69">
        <v>238</v>
      </c>
      <c r="C372" t="s">
        <v>1535</v>
      </c>
      <c r="F372" s="6">
        <v>92632</v>
      </c>
      <c r="H372" s="6">
        <v>19681</v>
      </c>
    </row>
    <row r="373" spans="1:8" ht="12.75">
      <c r="A373" s="69">
        <v>239</v>
      </c>
      <c r="D373" t="s">
        <v>1536</v>
      </c>
      <c r="F373" s="6">
        <v>28218</v>
      </c>
      <c r="H373" s="6">
        <v>13508</v>
      </c>
    </row>
    <row r="374" spans="1:8" ht="12.75">
      <c r="A374" s="69">
        <v>240</v>
      </c>
      <c r="C374" t="s">
        <v>1537</v>
      </c>
      <c r="F374" s="6">
        <v>651</v>
      </c>
      <c r="H374" s="6">
        <v>179</v>
      </c>
    </row>
    <row r="375" spans="1:8" ht="12.75">
      <c r="A375" s="69">
        <v>241</v>
      </c>
      <c r="C375" t="s">
        <v>1538</v>
      </c>
      <c r="F375" s="6">
        <v>108250</v>
      </c>
      <c r="H375" s="6">
        <v>8153</v>
      </c>
    </row>
    <row r="376" spans="1:9" ht="12.75">
      <c r="A376" s="69">
        <v>242</v>
      </c>
      <c r="B376" s="4" t="s">
        <v>1652</v>
      </c>
      <c r="C376" t="s">
        <v>1539</v>
      </c>
      <c r="F376" s="6">
        <v>208483</v>
      </c>
      <c r="H376" s="6">
        <v>119108</v>
      </c>
      <c r="I376" s="62"/>
    </row>
    <row r="377" spans="2:9" ht="12.75">
      <c r="B377" s="4" t="s">
        <v>1653</v>
      </c>
      <c r="C377" t="s">
        <v>1540</v>
      </c>
      <c r="F377" s="6">
        <v>11831</v>
      </c>
      <c r="H377" s="6">
        <v>10686</v>
      </c>
      <c r="I377" s="62"/>
    </row>
    <row r="378" spans="1:9" ht="12.75">
      <c r="A378" s="69">
        <v>243</v>
      </c>
      <c r="C378" t="s">
        <v>507</v>
      </c>
      <c r="F378" s="6">
        <v>7564</v>
      </c>
      <c r="H378" s="6">
        <v>2139</v>
      </c>
      <c r="I378" s="62"/>
    </row>
    <row r="379" spans="1:9" ht="12.75">
      <c r="A379" s="69">
        <v>244</v>
      </c>
      <c r="C379" s="57" t="s">
        <v>609</v>
      </c>
      <c r="F379" s="6">
        <v>137465</v>
      </c>
      <c r="H379" s="6">
        <v>8972</v>
      </c>
      <c r="I379" s="62"/>
    </row>
    <row r="380" spans="1:9" ht="12.75">
      <c r="A380" s="69">
        <v>245</v>
      </c>
      <c r="C380" t="s">
        <v>1612</v>
      </c>
      <c r="F380" s="6">
        <v>109029</v>
      </c>
      <c r="H380" s="6">
        <v>2779</v>
      </c>
      <c r="I380" s="62"/>
    </row>
    <row r="381" spans="1:9" ht="12.75">
      <c r="A381" s="69">
        <v>246</v>
      </c>
      <c r="C381" t="s">
        <v>1541</v>
      </c>
      <c r="F381" s="6">
        <v>98814</v>
      </c>
      <c r="H381" s="6">
        <v>3811</v>
      </c>
      <c r="I381" s="62"/>
    </row>
    <row r="382" spans="1:9" ht="12.75">
      <c r="A382" s="69">
        <v>247</v>
      </c>
      <c r="B382" s="4" t="s">
        <v>1652</v>
      </c>
      <c r="C382" t="s">
        <v>1542</v>
      </c>
      <c r="F382" s="6">
        <v>189396</v>
      </c>
      <c r="H382" s="6">
        <v>34678</v>
      </c>
      <c r="I382" s="62"/>
    </row>
    <row r="383" spans="2:9" ht="12.75">
      <c r="B383" s="4" t="s">
        <v>1653</v>
      </c>
      <c r="C383" t="s">
        <v>1543</v>
      </c>
      <c r="F383" s="6">
        <v>199465</v>
      </c>
      <c r="H383" s="6">
        <v>36780</v>
      </c>
      <c r="I383" s="62"/>
    </row>
    <row r="384" spans="2:9" ht="12.75">
      <c r="B384" s="4" t="s">
        <v>1658</v>
      </c>
      <c r="C384" t="s">
        <v>1544</v>
      </c>
      <c r="F384" s="6">
        <v>6611</v>
      </c>
      <c r="H384" s="6">
        <v>1455</v>
      </c>
      <c r="I384" s="62"/>
    </row>
    <row r="385" spans="1:9" ht="12.75">
      <c r="A385" s="69">
        <v>248</v>
      </c>
      <c r="C385" t="s">
        <v>508</v>
      </c>
      <c r="F385" s="6">
        <v>5759</v>
      </c>
      <c r="H385" s="6">
        <v>182</v>
      </c>
      <c r="I385" s="62"/>
    </row>
    <row r="386" spans="1:9" ht="12.75">
      <c r="A386" s="69">
        <v>249</v>
      </c>
      <c r="D386" t="s">
        <v>509</v>
      </c>
      <c r="F386" s="6">
        <v>120299</v>
      </c>
      <c r="H386" s="6">
        <v>18182</v>
      </c>
      <c r="I386" s="62"/>
    </row>
    <row r="387" spans="1:9" ht="12.75">
      <c r="A387" s="69">
        <v>250</v>
      </c>
      <c r="D387" t="s">
        <v>510</v>
      </c>
      <c r="I387" s="62"/>
    </row>
    <row r="388" spans="1:9" ht="12.75">
      <c r="A388" s="69">
        <v>251</v>
      </c>
      <c r="C388" t="s">
        <v>511</v>
      </c>
      <c r="F388" s="6">
        <v>141692</v>
      </c>
      <c r="H388" s="6">
        <v>18311</v>
      </c>
      <c r="I388" s="62"/>
    </row>
    <row r="389" spans="1:9" ht="12.75">
      <c r="A389" s="69">
        <v>252</v>
      </c>
      <c r="C389" t="s">
        <v>512</v>
      </c>
      <c r="F389" s="6">
        <v>0</v>
      </c>
      <c r="H389" s="6">
        <v>0</v>
      </c>
      <c r="I389" s="62"/>
    </row>
    <row r="390" spans="1:9" ht="12.75">
      <c r="A390" s="69">
        <v>253</v>
      </c>
      <c r="C390" t="s">
        <v>237</v>
      </c>
      <c r="F390" s="6">
        <v>18722</v>
      </c>
      <c r="H390" s="6">
        <v>1252</v>
      </c>
      <c r="I390" s="62"/>
    </row>
    <row r="391" spans="1:9" ht="12.75">
      <c r="A391" s="69">
        <v>254</v>
      </c>
      <c r="C391" t="s">
        <v>513</v>
      </c>
      <c r="F391" s="6">
        <v>62713</v>
      </c>
      <c r="H391" s="6">
        <v>6640</v>
      </c>
      <c r="I391" s="62"/>
    </row>
    <row r="392" spans="3:9" ht="12.75">
      <c r="C392" s="1" t="s">
        <v>1545</v>
      </c>
      <c r="G392" s="62">
        <f>SUM(F382:F391)</f>
        <v>744657</v>
      </c>
      <c r="I392" s="62">
        <f>SUM(H382:H391)</f>
        <v>117480</v>
      </c>
    </row>
    <row r="393" spans="1:9" ht="12.75">
      <c r="A393" s="69">
        <v>255</v>
      </c>
      <c r="C393" t="s">
        <v>514</v>
      </c>
      <c r="F393" s="6">
        <v>185461</v>
      </c>
      <c r="H393" s="6">
        <v>1826</v>
      </c>
      <c r="I393" s="62"/>
    </row>
    <row r="394" spans="1:9" ht="12.75">
      <c r="A394" s="132">
        <v>256</v>
      </c>
      <c r="B394" s="87"/>
      <c r="C394" s="59" t="s">
        <v>515</v>
      </c>
      <c r="D394" s="86"/>
      <c r="E394" s="86"/>
      <c r="F394" s="6">
        <v>110680</v>
      </c>
      <c r="H394" s="6">
        <v>4495</v>
      </c>
      <c r="I394" s="62"/>
    </row>
    <row r="395" spans="1:9" ht="12.75">
      <c r="A395" s="69">
        <v>257</v>
      </c>
      <c r="C395" t="s">
        <v>516</v>
      </c>
      <c r="F395" s="6">
        <v>153760</v>
      </c>
      <c r="H395" s="6">
        <v>5313</v>
      </c>
      <c r="I395" s="62"/>
    </row>
    <row r="396" spans="1:9" ht="12.75">
      <c r="A396" s="69">
        <v>258</v>
      </c>
      <c r="C396" t="s">
        <v>1546</v>
      </c>
      <c r="F396" s="6">
        <v>63329</v>
      </c>
      <c r="H396" s="6">
        <v>9289</v>
      </c>
      <c r="I396" s="62"/>
    </row>
    <row r="397" spans="1:9" ht="12.75">
      <c r="A397" s="69">
        <v>259</v>
      </c>
      <c r="C397" t="s">
        <v>1547</v>
      </c>
      <c r="F397" s="6">
        <v>1266225</v>
      </c>
      <c r="H397" s="6">
        <v>43762</v>
      </c>
      <c r="I397" s="62"/>
    </row>
    <row r="398" spans="3:9" ht="12.75">
      <c r="C398" s="1" t="s">
        <v>1548</v>
      </c>
      <c r="G398" s="62">
        <f>SUM(F394:F397)</f>
        <v>1593994</v>
      </c>
      <c r="I398" s="62">
        <f>SUM(H394:H397)</f>
        <v>62859</v>
      </c>
    </row>
    <row r="399" spans="3:9" ht="12.75">
      <c r="C399" t="s">
        <v>1549</v>
      </c>
      <c r="G399" s="62"/>
      <c r="I399" s="62"/>
    </row>
    <row r="400" spans="1:11" s="16" customFormat="1" ht="12.75">
      <c r="A400" s="69">
        <v>260</v>
      </c>
      <c r="B400" s="120" t="s">
        <v>1652</v>
      </c>
      <c r="D400" s="16" t="s">
        <v>517</v>
      </c>
      <c r="F400" s="21">
        <v>3809364</v>
      </c>
      <c r="G400" s="15"/>
      <c r="H400" s="21">
        <v>124330</v>
      </c>
      <c r="I400" s="63"/>
      <c r="K400" s="53"/>
    </row>
    <row r="401" spans="2:9" ht="12.75">
      <c r="B401" s="120"/>
      <c r="C401" s="16"/>
      <c r="D401" s="16" t="s">
        <v>342</v>
      </c>
      <c r="E401" s="16"/>
      <c r="F401" s="21"/>
      <c r="G401" s="63"/>
      <c r="H401" s="21"/>
      <c r="I401" s="63"/>
    </row>
    <row r="402" spans="2:9" ht="12.75">
      <c r="B402" s="120" t="s">
        <v>1653</v>
      </c>
      <c r="C402" s="16"/>
      <c r="D402" s="16"/>
      <c r="E402" s="16" t="s">
        <v>343</v>
      </c>
      <c r="F402" s="21">
        <v>1633517</v>
      </c>
      <c r="G402" s="15"/>
      <c r="H402" s="21">
        <v>51262</v>
      </c>
      <c r="I402" s="63"/>
    </row>
    <row r="403" spans="2:9" ht="12.75">
      <c r="B403" s="120" t="s">
        <v>1658</v>
      </c>
      <c r="C403" s="16"/>
      <c r="D403" s="16"/>
      <c r="E403" s="16" t="s">
        <v>344</v>
      </c>
      <c r="F403" s="21">
        <v>7594738</v>
      </c>
      <c r="G403" s="15"/>
      <c r="H403" s="21">
        <v>202248</v>
      </c>
      <c r="I403" s="63"/>
    </row>
    <row r="404" spans="2:9" ht="12.75">
      <c r="B404" s="120" t="s">
        <v>1666</v>
      </c>
      <c r="C404" s="16"/>
      <c r="D404" s="16"/>
      <c r="E404" s="16" t="s">
        <v>345</v>
      </c>
      <c r="F404" s="21">
        <v>4081753</v>
      </c>
      <c r="G404" s="15"/>
      <c r="H404" s="21">
        <v>104531</v>
      </c>
      <c r="I404" s="63"/>
    </row>
    <row r="405" spans="3:9" ht="12.75">
      <c r="C405" s="1" t="s">
        <v>1550</v>
      </c>
      <c r="G405" s="62">
        <f>SUM(F399:F404)</f>
        <v>17119372</v>
      </c>
      <c r="I405" s="62">
        <f>SUM(H399:H404)</f>
        <v>482371</v>
      </c>
    </row>
    <row r="406" spans="1:8" ht="12.75">
      <c r="A406" s="69">
        <v>261</v>
      </c>
      <c r="C406" t="s">
        <v>1631</v>
      </c>
      <c r="F406" s="6">
        <v>5056</v>
      </c>
      <c r="H406" s="6">
        <v>53</v>
      </c>
    </row>
    <row r="407" spans="1:8" ht="12.75">
      <c r="A407" s="69">
        <v>262</v>
      </c>
      <c r="B407" s="4" t="s">
        <v>1652</v>
      </c>
      <c r="C407" t="s">
        <v>518</v>
      </c>
      <c r="F407" s="6">
        <v>637832</v>
      </c>
      <c r="H407" s="6">
        <v>23645</v>
      </c>
    </row>
    <row r="408" spans="2:8" ht="12.75">
      <c r="B408" s="4" t="s">
        <v>1653</v>
      </c>
      <c r="C408" t="s">
        <v>1551</v>
      </c>
      <c r="F408" s="6">
        <v>27241</v>
      </c>
      <c r="H408" s="6">
        <v>4369</v>
      </c>
    </row>
    <row r="409" spans="1:8" ht="12.75">
      <c r="A409" s="69">
        <v>263</v>
      </c>
      <c r="C409" t="s">
        <v>1552</v>
      </c>
      <c r="F409" s="6">
        <v>43313</v>
      </c>
      <c r="H409" s="6">
        <v>1474</v>
      </c>
    </row>
    <row r="410" spans="1:8" ht="12.75">
      <c r="A410" s="69">
        <v>264</v>
      </c>
      <c r="C410" t="s">
        <v>1632</v>
      </c>
      <c r="F410" s="6">
        <v>9590</v>
      </c>
      <c r="H410" s="6">
        <v>963</v>
      </c>
    </row>
    <row r="411" spans="1:8" ht="12.75">
      <c r="A411" s="69">
        <v>265</v>
      </c>
      <c r="D411" t="s">
        <v>1553</v>
      </c>
      <c r="F411" s="6">
        <v>68221</v>
      </c>
      <c r="H411" s="6">
        <v>20051</v>
      </c>
    </row>
    <row r="412" spans="1:8" ht="12.75">
      <c r="A412" s="77">
        <v>266</v>
      </c>
      <c r="B412" s="78"/>
      <c r="C412" s="72" t="s">
        <v>365</v>
      </c>
      <c r="D412" s="72"/>
      <c r="E412" s="72"/>
      <c r="F412" s="73"/>
      <c r="G412" s="85"/>
      <c r="H412" s="73"/>
    </row>
    <row r="413" spans="1:8" ht="12.75">
      <c r="A413" s="69">
        <v>266</v>
      </c>
      <c r="C413" t="s">
        <v>1554</v>
      </c>
      <c r="F413" s="6">
        <v>32493</v>
      </c>
      <c r="H413" s="6">
        <v>134</v>
      </c>
    </row>
    <row r="414" spans="1:8" ht="12.75">
      <c r="A414" s="69">
        <v>267</v>
      </c>
      <c r="C414" t="s">
        <v>1610</v>
      </c>
      <c r="F414" s="6">
        <v>650486</v>
      </c>
      <c r="H414" s="6">
        <v>24957</v>
      </c>
    </row>
    <row r="415" spans="1:8" ht="12.75">
      <c r="A415" s="69">
        <v>268</v>
      </c>
      <c r="C415" t="s">
        <v>1555</v>
      </c>
      <c r="F415" s="6">
        <v>10491</v>
      </c>
      <c r="H415" s="6">
        <v>641</v>
      </c>
    </row>
    <row r="416" spans="1:8" ht="12.75">
      <c r="A416" s="69">
        <v>269</v>
      </c>
      <c r="C416" t="s">
        <v>519</v>
      </c>
      <c r="F416" s="6">
        <v>2693</v>
      </c>
      <c r="H416" s="6">
        <v>46</v>
      </c>
    </row>
    <row r="417" spans="1:11" ht="12.75">
      <c r="A417" s="69">
        <v>270</v>
      </c>
      <c r="C417" s="57" t="s">
        <v>28</v>
      </c>
      <c r="F417" s="6">
        <v>31588</v>
      </c>
      <c r="G417" s="62"/>
      <c r="H417" s="116">
        <f>I417*20</f>
        <v>2080</v>
      </c>
      <c r="I417" s="23">
        <v>104</v>
      </c>
      <c r="J417" s="24" t="s">
        <v>1421</v>
      </c>
      <c r="K417" s="31" t="s">
        <v>363</v>
      </c>
    </row>
    <row r="418" spans="1:8" ht="12.75">
      <c r="A418" s="69">
        <v>271</v>
      </c>
      <c r="D418" t="s">
        <v>1556</v>
      </c>
      <c r="F418" s="6">
        <v>31948</v>
      </c>
      <c r="H418" s="6">
        <v>942</v>
      </c>
    </row>
    <row r="419" spans="1:8" ht="12.75">
      <c r="A419" s="69">
        <v>272</v>
      </c>
      <c r="B419" s="4" t="s">
        <v>1652</v>
      </c>
      <c r="C419" t="s">
        <v>870</v>
      </c>
      <c r="F419" s="6">
        <v>33182</v>
      </c>
      <c r="H419" s="6">
        <v>799</v>
      </c>
    </row>
    <row r="420" spans="2:8" ht="12.75">
      <c r="B420" s="4" t="s">
        <v>1653</v>
      </c>
      <c r="C420" t="s">
        <v>520</v>
      </c>
      <c r="F420" s="6">
        <v>50149</v>
      </c>
      <c r="H420" s="6">
        <v>3368</v>
      </c>
    </row>
    <row r="421" spans="1:11" ht="12.75">
      <c r="A421" s="69">
        <v>273</v>
      </c>
      <c r="C421" t="s">
        <v>1613</v>
      </c>
      <c r="F421" s="6">
        <v>6836</v>
      </c>
      <c r="G421" s="63"/>
      <c r="H421" s="143">
        <f>I421/80</f>
        <v>2.975</v>
      </c>
      <c r="I421" s="23">
        <v>238</v>
      </c>
      <c r="J421" s="54" t="s">
        <v>1421</v>
      </c>
      <c r="K421" s="31" t="s">
        <v>1481</v>
      </c>
    </row>
    <row r="422" spans="1:11" ht="12.75">
      <c r="A422" s="69">
        <v>274</v>
      </c>
      <c r="B422" s="4" t="s">
        <v>1652</v>
      </c>
      <c r="D422" t="s">
        <v>1557</v>
      </c>
      <c r="F422" s="6">
        <v>2738</v>
      </c>
      <c r="G422" s="62"/>
      <c r="H422" s="116">
        <f>I422*3/4</f>
        <v>99</v>
      </c>
      <c r="I422" s="23">
        <v>132</v>
      </c>
      <c r="J422" s="24" t="s">
        <v>1421</v>
      </c>
      <c r="K422" s="31" t="s">
        <v>366</v>
      </c>
    </row>
    <row r="423" spans="2:11" ht="12.75">
      <c r="B423" s="4" t="s">
        <v>1653</v>
      </c>
      <c r="D423" t="s">
        <v>1558</v>
      </c>
      <c r="F423" s="6">
        <v>47</v>
      </c>
      <c r="G423" s="62"/>
      <c r="H423" s="116">
        <f>I423*3/4</f>
        <v>3.75</v>
      </c>
      <c r="I423" s="23">
        <v>5</v>
      </c>
      <c r="J423" s="24" t="s">
        <v>1421</v>
      </c>
      <c r="K423" s="31" t="s">
        <v>366</v>
      </c>
    </row>
    <row r="424" spans="1:11" ht="12.75">
      <c r="A424" s="69">
        <v>275</v>
      </c>
      <c r="C424" t="s">
        <v>1559</v>
      </c>
      <c r="F424" s="6">
        <v>61815</v>
      </c>
      <c r="G424" s="62"/>
      <c r="H424" s="116">
        <f>I424*20</f>
        <v>12120</v>
      </c>
      <c r="I424" s="23">
        <v>606</v>
      </c>
      <c r="J424" s="24" t="s">
        <v>1421</v>
      </c>
      <c r="K424" s="31" t="s">
        <v>363</v>
      </c>
    </row>
    <row r="425" spans="1:11" ht="12.75">
      <c r="A425" s="69">
        <v>276</v>
      </c>
      <c r="B425" s="4" t="s">
        <v>1652</v>
      </c>
      <c r="C425" t="s">
        <v>1560</v>
      </c>
      <c r="F425" s="6">
        <v>17830</v>
      </c>
      <c r="G425" s="62"/>
      <c r="H425" s="116">
        <f>I425</f>
        <v>158</v>
      </c>
      <c r="I425" s="23">
        <v>158</v>
      </c>
      <c r="J425" s="24" t="s">
        <v>1421</v>
      </c>
      <c r="K425" s="31" t="s">
        <v>367</v>
      </c>
    </row>
    <row r="426" spans="2:11" ht="12.75">
      <c r="B426" s="4" t="s">
        <v>1653</v>
      </c>
      <c r="C426" t="s">
        <v>1561</v>
      </c>
      <c r="F426" s="6">
        <v>11906</v>
      </c>
      <c r="G426" s="62"/>
      <c r="H426" s="116">
        <f>I426*10</f>
        <v>3680</v>
      </c>
      <c r="I426" s="23">
        <v>368</v>
      </c>
      <c r="J426" s="24" t="s">
        <v>1421</v>
      </c>
      <c r="K426" s="31" t="s">
        <v>364</v>
      </c>
    </row>
    <row r="427" spans="1:8" ht="12.75">
      <c r="A427" s="69">
        <v>277</v>
      </c>
      <c r="C427" t="s">
        <v>1611</v>
      </c>
      <c r="F427" s="6">
        <v>42998</v>
      </c>
      <c r="H427" s="6">
        <v>3884</v>
      </c>
    </row>
    <row r="428" spans="1:8" ht="12.75">
      <c r="A428" s="69">
        <v>278</v>
      </c>
      <c r="C428" t="s">
        <v>1562</v>
      </c>
      <c r="F428" s="6">
        <v>9552</v>
      </c>
      <c r="H428" s="6">
        <v>499</v>
      </c>
    </row>
    <row r="429" spans="1:8" ht="12.75">
      <c r="A429" s="69">
        <v>279</v>
      </c>
      <c r="D429" t="s">
        <v>1563</v>
      </c>
      <c r="F429" s="6">
        <v>97062</v>
      </c>
      <c r="H429" s="6">
        <v>13263</v>
      </c>
    </row>
    <row r="430" spans="1:8" ht="12.75">
      <c r="A430" s="69">
        <v>280</v>
      </c>
      <c r="D430" t="s">
        <v>521</v>
      </c>
      <c r="F430" s="6">
        <v>554</v>
      </c>
      <c r="H430" s="6">
        <v>103</v>
      </c>
    </row>
    <row r="431" spans="1:8" ht="12.75">
      <c r="A431" s="69">
        <v>281</v>
      </c>
      <c r="C431" t="s">
        <v>1564</v>
      </c>
      <c r="F431" s="6">
        <v>162849</v>
      </c>
      <c r="G431" s="62"/>
      <c r="H431" s="55"/>
    </row>
    <row r="432" spans="1:8" ht="12.75">
      <c r="A432" s="69">
        <v>282</v>
      </c>
      <c r="C432" t="s">
        <v>1758</v>
      </c>
      <c r="F432" s="6">
        <v>5642</v>
      </c>
      <c r="H432" s="6">
        <v>84</v>
      </c>
    </row>
    <row r="433" spans="1:8" ht="12.75">
      <c r="A433" s="69">
        <v>283</v>
      </c>
      <c r="C433" t="s">
        <v>1381</v>
      </c>
      <c r="F433" s="6">
        <v>13157</v>
      </c>
      <c r="H433" s="6">
        <v>226</v>
      </c>
    </row>
    <row r="434" spans="1:8" ht="12.75">
      <c r="A434" s="69">
        <v>284</v>
      </c>
      <c r="C434" t="s">
        <v>1634</v>
      </c>
      <c r="F434" s="6">
        <v>470465</v>
      </c>
      <c r="H434" s="6">
        <v>21818</v>
      </c>
    </row>
    <row r="435" spans="1:8" ht="12.75">
      <c r="A435" s="69">
        <v>285</v>
      </c>
      <c r="C435" t="s">
        <v>1382</v>
      </c>
      <c r="F435" s="6">
        <v>14763</v>
      </c>
      <c r="H435" s="6">
        <v>306</v>
      </c>
    </row>
    <row r="436" spans="1:8" ht="12.75">
      <c r="A436" s="69">
        <v>286</v>
      </c>
      <c r="B436" s="79" t="s">
        <v>1652</v>
      </c>
      <c r="C436" t="s">
        <v>29</v>
      </c>
      <c r="F436" s="6">
        <v>228162</v>
      </c>
      <c r="H436" s="6">
        <v>27562</v>
      </c>
    </row>
    <row r="437" spans="2:8" ht="12.75">
      <c r="B437" s="4" t="s">
        <v>1653</v>
      </c>
      <c r="C437" t="s">
        <v>1383</v>
      </c>
      <c r="F437" s="6">
        <v>8077965</v>
      </c>
      <c r="G437" s="62"/>
      <c r="H437" s="51"/>
    </row>
    <row r="438" spans="3:10" ht="12.75">
      <c r="C438" s="2" t="s">
        <v>1384</v>
      </c>
      <c r="D438" s="3"/>
      <c r="E438" s="3"/>
      <c r="F438" s="10"/>
      <c r="G438" s="64">
        <f>SUM(F333:F437)</f>
        <v>39128637</v>
      </c>
      <c r="H438" s="10"/>
      <c r="I438" s="64"/>
      <c r="J438" s="64"/>
    </row>
    <row r="439" spans="3:9" ht="12.75">
      <c r="C439" s="5" t="s">
        <v>1385</v>
      </c>
      <c r="F439" s="134">
        <f>G438+G331+G315+G116</f>
        <v>761582501</v>
      </c>
      <c r="H439" s="9">
        <v>918108</v>
      </c>
      <c r="I439" s="9" t="s">
        <v>340</v>
      </c>
    </row>
    <row r="441" ht="12.75">
      <c r="C441" s="94" t="s">
        <v>522</v>
      </c>
    </row>
    <row r="442" spans="2:8" ht="12.75">
      <c r="B442" s="4" t="s">
        <v>1652</v>
      </c>
      <c r="C442" t="s">
        <v>523</v>
      </c>
      <c r="F442" s="6">
        <v>13166</v>
      </c>
      <c r="H442" s="95">
        <v>0.6</v>
      </c>
    </row>
    <row r="443" spans="2:8" ht="12.75">
      <c r="B443" s="4" t="s">
        <v>1653</v>
      </c>
      <c r="C443" t="s">
        <v>524</v>
      </c>
      <c r="F443" s="6">
        <v>544152</v>
      </c>
      <c r="H443" s="95">
        <v>28.7</v>
      </c>
    </row>
    <row r="444" spans="2:8" ht="12.75">
      <c r="B444" s="4" t="s">
        <v>1658</v>
      </c>
      <c r="D444" t="s">
        <v>525</v>
      </c>
      <c r="F444" s="6">
        <v>67761618</v>
      </c>
      <c r="H444" s="95">
        <v>3573.9</v>
      </c>
    </row>
    <row r="445" spans="2:8" ht="12.75">
      <c r="B445" s="4" t="s">
        <v>1666</v>
      </c>
      <c r="C445" t="s">
        <v>526</v>
      </c>
      <c r="F445" s="6">
        <v>3604790</v>
      </c>
      <c r="H445" s="95">
        <v>4853</v>
      </c>
    </row>
    <row r="446" spans="2:8" ht="12.75">
      <c r="B446" s="4" t="s">
        <v>1667</v>
      </c>
      <c r="C446" t="s">
        <v>527</v>
      </c>
      <c r="F446" s="6">
        <v>18824</v>
      </c>
      <c r="H446" s="95">
        <v>28.3</v>
      </c>
    </row>
    <row r="447" spans="2:8" ht="12.75">
      <c r="B447" s="4" t="s">
        <v>1392</v>
      </c>
      <c r="D447" t="s">
        <v>525</v>
      </c>
      <c r="F447" s="6">
        <v>79979</v>
      </c>
      <c r="H447" s="95">
        <v>120.4</v>
      </c>
    </row>
    <row r="448" spans="3:9" ht="12.75">
      <c r="C448" s="2" t="s">
        <v>528</v>
      </c>
      <c r="G448" s="64">
        <f>SUM(F442:F447)</f>
        <v>72022529</v>
      </c>
      <c r="I448" s="135">
        <f>SUM(H442:H447)</f>
        <v>8604.9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4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7" sqref="A7"/>
    </sheetView>
  </sheetViews>
  <sheetFormatPr defaultColWidth="9.00390625" defaultRowHeight="12.75"/>
  <cols>
    <col min="1" max="1" width="3.25390625" style="69" customWidth="1"/>
    <col min="2" max="2" width="3.125" style="13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00390625" style="7" customWidth="1"/>
    <col min="8" max="8" width="13.875" style="6" customWidth="1"/>
    <col min="9" max="9" width="10.00390625" style="7" customWidth="1"/>
    <col min="10" max="10" width="8.625" style="44" customWidth="1"/>
    <col min="11" max="11" width="7.125" style="0" customWidth="1"/>
    <col min="12" max="12" width="9.125" style="4" customWidth="1"/>
  </cols>
  <sheetData>
    <row r="1" spans="1:12" ht="12.75">
      <c r="A1" s="183" t="s">
        <v>473</v>
      </c>
      <c r="B1" s="120"/>
      <c r="C1" s="16"/>
      <c r="D1" s="16"/>
      <c r="E1" s="16"/>
      <c r="J1"/>
      <c r="K1" s="11"/>
      <c r="L1"/>
    </row>
    <row r="2" spans="1:12" ht="7.5" customHeight="1">
      <c r="A2" s="183"/>
      <c r="B2" s="120"/>
      <c r="C2" s="16"/>
      <c r="D2" s="16"/>
      <c r="E2" s="16"/>
      <c r="J2"/>
      <c r="K2" s="11"/>
      <c r="L2"/>
    </row>
    <row r="3" spans="2:12" ht="15.75">
      <c r="B3" s="184" t="s">
        <v>477</v>
      </c>
      <c r="C3" s="120"/>
      <c r="D3" s="16"/>
      <c r="E3" s="16"/>
      <c r="J3"/>
      <c r="K3" s="11"/>
      <c r="L3"/>
    </row>
    <row r="4" spans="2:12" ht="9.75" customHeight="1">
      <c r="B4" s="184"/>
      <c r="C4" s="120"/>
      <c r="D4" s="16"/>
      <c r="E4" s="16"/>
      <c r="J4"/>
      <c r="K4" s="11"/>
      <c r="L4"/>
    </row>
    <row r="5" spans="2:12" ht="12.75">
      <c r="B5" s="185" t="s">
        <v>474</v>
      </c>
      <c r="C5" s="185"/>
      <c r="D5" s="16"/>
      <c r="E5" s="16"/>
      <c r="F5"/>
      <c r="G5"/>
      <c r="H5"/>
      <c r="I5"/>
      <c r="J5"/>
      <c r="L5"/>
    </row>
    <row r="6" spans="2:12" ht="12.75">
      <c r="B6" s="186"/>
      <c r="C6" s="187" t="s">
        <v>478</v>
      </c>
      <c r="D6" s="16"/>
      <c r="E6" s="16"/>
      <c r="F6"/>
      <c r="G6"/>
      <c r="H6"/>
      <c r="I6"/>
      <c r="J6"/>
      <c r="L6"/>
    </row>
    <row r="7" spans="2:12" ht="12.75">
      <c r="B7" s="186"/>
      <c r="C7" s="187"/>
      <c r="D7" s="16"/>
      <c r="E7" s="16"/>
      <c r="F7"/>
      <c r="G7"/>
      <c r="H7"/>
      <c r="I7"/>
      <c r="J7"/>
      <c r="L7"/>
    </row>
    <row r="8" spans="1:14" ht="12.75">
      <c r="A8" s="155"/>
      <c r="B8" s="156"/>
      <c r="C8" s="157"/>
      <c r="D8" s="157"/>
      <c r="E8" s="182"/>
      <c r="F8" s="158" t="s">
        <v>1408</v>
      </c>
      <c r="G8" s="159"/>
      <c r="H8" s="158" t="s">
        <v>1386</v>
      </c>
      <c r="I8" s="159"/>
      <c r="J8" s="157"/>
      <c r="K8" s="160"/>
      <c r="L8" s="157"/>
      <c r="M8" s="157"/>
      <c r="N8" s="157"/>
    </row>
    <row r="9" spans="1:8" ht="12.75">
      <c r="A9" s="77"/>
      <c r="B9" s="103" t="s">
        <v>1759</v>
      </c>
      <c r="C9" s="72"/>
      <c r="D9" s="72"/>
      <c r="E9" s="72"/>
      <c r="F9" s="73"/>
      <c r="G9" s="74"/>
      <c r="H9" s="73"/>
    </row>
    <row r="10" spans="1:8" ht="12.75">
      <c r="A10" s="69">
        <v>1</v>
      </c>
      <c r="B10" s="13" t="s">
        <v>1652</v>
      </c>
      <c r="C10" t="s">
        <v>1410</v>
      </c>
      <c r="F10" s="6">
        <v>337540</v>
      </c>
      <c r="G10" s="62"/>
      <c r="H10" s="6">
        <v>363682</v>
      </c>
    </row>
    <row r="11" spans="2:8" ht="12.75">
      <c r="B11" s="13" t="s">
        <v>1653</v>
      </c>
      <c r="C11" t="s">
        <v>1411</v>
      </c>
      <c r="F11" s="6">
        <v>372725</v>
      </c>
      <c r="G11" s="62"/>
      <c r="H11" s="6">
        <v>406405</v>
      </c>
    </row>
    <row r="12" spans="2:8" ht="12.75">
      <c r="B12" s="13" t="s">
        <v>1658</v>
      </c>
      <c r="C12" t="s">
        <v>1414</v>
      </c>
      <c r="F12" s="6">
        <v>397468</v>
      </c>
      <c r="G12" s="62"/>
      <c r="H12" s="6">
        <v>545513</v>
      </c>
    </row>
    <row r="13" spans="2:8" ht="12.75">
      <c r="B13" s="13" t="s">
        <v>1666</v>
      </c>
      <c r="C13" t="s">
        <v>1413</v>
      </c>
      <c r="F13" s="6">
        <v>307017</v>
      </c>
      <c r="G13" s="62"/>
      <c r="H13" s="6">
        <v>296315</v>
      </c>
    </row>
    <row r="14" spans="2:8" ht="12.75">
      <c r="B14" s="13" t="s">
        <v>1667</v>
      </c>
      <c r="C14" t="s">
        <v>1412</v>
      </c>
      <c r="F14" s="6">
        <v>258015</v>
      </c>
      <c r="G14" s="62"/>
      <c r="H14" s="6">
        <v>346464</v>
      </c>
    </row>
    <row r="15" spans="1:8" ht="12.75">
      <c r="A15" s="77"/>
      <c r="B15" s="82" t="s">
        <v>529</v>
      </c>
      <c r="C15" s="72" t="s">
        <v>1417</v>
      </c>
      <c r="D15" s="72"/>
      <c r="E15" s="72"/>
      <c r="F15" s="73"/>
      <c r="G15" s="74"/>
      <c r="H15" s="73"/>
    </row>
    <row r="16" spans="1:8" ht="12.75">
      <c r="A16" s="77"/>
      <c r="B16" s="82" t="s">
        <v>530</v>
      </c>
      <c r="C16" s="72" t="s">
        <v>1390</v>
      </c>
      <c r="D16" s="72"/>
      <c r="E16" s="72"/>
      <c r="F16" s="73"/>
      <c r="G16" s="74"/>
      <c r="H16" s="73"/>
    </row>
    <row r="17" spans="2:8" ht="12.75">
      <c r="B17" s="106" t="s">
        <v>1392</v>
      </c>
      <c r="C17" t="s">
        <v>1391</v>
      </c>
      <c r="F17" s="6">
        <v>21913</v>
      </c>
      <c r="G17" s="62"/>
      <c r="H17" s="6">
        <v>28635</v>
      </c>
    </row>
    <row r="18" spans="2:9" ht="12.75">
      <c r="B18" s="106"/>
      <c r="C18" s="1" t="s">
        <v>368</v>
      </c>
      <c r="G18" s="62">
        <f>SUM(F10:F17)</f>
        <v>1694678</v>
      </c>
      <c r="I18" s="62">
        <f>SUM(H10:H17)</f>
        <v>1987014</v>
      </c>
    </row>
    <row r="19" spans="2:9" ht="12.75">
      <c r="B19" s="106" t="s">
        <v>1708</v>
      </c>
      <c r="C19" t="s">
        <v>1646</v>
      </c>
      <c r="F19" s="6">
        <v>40565</v>
      </c>
      <c r="G19" s="62"/>
      <c r="H19" s="6">
        <v>139524</v>
      </c>
      <c r="I19" s="62"/>
    </row>
    <row r="20" spans="2:9" ht="12.75">
      <c r="B20" s="106" t="s">
        <v>1709</v>
      </c>
      <c r="C20" t="s">
        <v>532</v>
      </c>
      <c r="F20" s="6">
        <v>58849</v>
      </c>
      <c r="G20" s="62"/>
      <c r="H20" s="6">
        <v>49171</v>
      </c>
      <c r="I20" s="62"/>
    </row>
    <row r="21" spans="1:9" ht="12.75">
      <c r="A21" s="77"/>
      <c r="B21" s="82"/>
      <c r="C21" s="144" t="s">
        <v>1644</v>
      </c>
      <c r="D21" s="72"/>
      <c r="E21" s="72"/>
      <c r="F21" s="73"/>
      <c r="G21" s="74">
        <f>SUM(F10:F20)</f>
        <v>1794092</v>
      </c>
      <c r="H21" s="73"/>
      <c r="I21" s="74">
        <f>SUM(H10:H20)</f>
        <v>2175709</v>
      </c>
    </row>
    <row r="22" spans="1:9" ht="12.75">
      <c r="A22" s="69">
        <v>2</v>
      </c>
      <c r="B22" s="13" t="s">
        <v>1394</v>
      </c>
      <c r="C22" t="s">
        <v>1393</v>
      </c>
      <c r="F22" s="6">
        <v>1790094</v>
      </c>
      <c r="G22" s="62"/>
      <c r="H22" s="6">
        <v>1314602</v>
      </c>
      <c r="I22" s="62"/>
    </row>
    <row r="23" spans="1:10" ht="12.75">
      <c r="A23" s="123"/>
      <c r="B23" s="97" t="s">
        <v>1398</v>
      </c>
      <c r="C23" s="98" t="s">
        <v>533</v>
      </c>
      <c r="D23" s="98"/>
      <c r="E23" s="98"/>
      <c r="F23" s="99">
        <v>140178</v>
      </c>
      <c r="G23" s="100"/>
      <c r="H23" s="99">
        <v>152750</v>
      </c>
      <c r="I23" s="62"/>
      <c r="J23" s="56"/>
    </row>
    <row r="24" spans="1:10" ht="12.75">
      <c r="A24" s="147"/>
      <c r="B24" s="145" t="s">
        <v>1589</v>
      </c>
      <c r="C24" s="146"/>
      <c r="D24" s="146" t="s">
        <v>1395</v>
      </c>
      <c r="E24" s="146"/>
      <c r="F24" s="121"/>
      <c r="G24" s="122"/>
      <c r="H24" s="121"/>
      <c r="I24" s="62"/>
      <c r="J24" s="56"/>
    </row>
    <row r="25" spans="2:9" ht="12.75">
      <c r="B25" s="13">
        <v>2</v>
      </c>
      <c r="C25" t="s">
        <v>1396</v>
      </c>
      <c r="F25" s="6">
        <v>3491085</v>
      </c>
      <c r="G25" s="62"/>
      <c r="H25" s="6">
        <v>2867487</v>
      </c>
      <c r="I25" s="62"/>
    </row>
    <row r="26" spans="1:9" ht="12.75">
      <c r="A26" s="69">
        <v>3</v>
      </c>
      <c r="B26" s="13" t="s">
        <v>1652</v>
      </c>
      <c r="C26" t="s">
        <v>1397</v>
      </c>
      <c r="F26" s="6">
        <v>768780</v>
      </c>
      <c r="G26" s="62"/>
      <c r="H26" s="6">
        <v>599316</v>
      </c>
      <c r="I26" s="62"/>
    </row>
    <row r="27" spans="2:9" ht="12.75">
      <c r="B27" s="13" t="s">
        <v>1653</v>
      </c>
      <c r="C27" t="s">
        <v>1624</v>
      </c>
      <c r="F27" s="6">
        <v>35216</v>
      </c>
      <c r="G27" s="62"/>
      <c r="H27" s="6">
        <v>28443</v>
      </c>
      <c r="I27" s="62"/>
    </row>
    <row r="28" spans="1:12" s="16" customFormat="1" ht="12.75">
      <c r="A28" s="124" t="s">
        <v>1269</v>
      </c>
      <c r="B28" s="124" t="s">
        <v>369</v>
      </c>
      <c r="C28" s="125" t="s">
        <v>535</v>
      </c>
      <c r="D28" s="125"/>
      <c r="E28" s="125"/>
      <c r="F28" s="126">
        <f>9127+3843</f>
        <v>12970</v>
      </c>
      <c r="G28" s="127"/>
      <c r="H28" s="126">
        <f>1437+819</f>
        <v>2256</v>
      </c>
      <c r="I28" s="63"/>
      <c r="J28" s="107"/>
      <c r="L28" s="120"/>
    </row>
    <row r="29" spans="1:9" ht="12.75">
      <c r="A29" s="123" t="s">
        <v>1270</v>
      </c>
      <c r="B29" s="97"/>
      <c r="C29" s="98"/>
      <c r="D29" s="98" t="s">
        <v>1268</v>
      </c>
      <c r="E29" s="98"/>
      <c r="F29" s="99">
        <v>10767</v>
      </c>
      <c r="G29" s="100"/>
      <c r="H29" s="99">
        <v>3313</v>
      </c>
      <c r="I29" s="62"/>
    </row>
    <row r="30" spans="1:10" ht="12.75">
      <c r="A30" s="123">
        <v>3</v>
      </c>
      <c r="B30" s="124" t="s">
        <v>1666</v>
      </c>
      <c r="C30" s="125" t="s">
        <v>534</v>
      </c>
      <c r="D30" s="125"/>
      <c r="E30" s="125"/>
      <c r="F30" s="126">
        <v>102169</v>
      </c>
      <c r="G30" s="127"/>
      <c r="H30" s="126">
        <v>58295</v>
      </c>
      <c r="I30" s="62"/>
      <c r="J30" s="56"/>
    </row>
    <row r="31" spans="1:9" ht="12.75">
      <c r="A31" s="123">
        <v>4</v>
      </c>
      <c r="B31" s="97" t="s">
        <v>1652</v>
      </c>
      <c r="C31" s="98" t="s">
        <v>1713</v>
      </c>
      <c r="D31" s="98"/>
      <c r="E31" s="98"/>
      <c r="F31" s="99">
        <v>11532</v>
      </c>
      <c r="G31" s="100"/>
      <c r="H31" s="99">
        <v>5160</v>
      </c>
      <c r="I31" s="62"/>
    </row>
    <row r="32" spans="1:9" ht="12.75">
      <c r="A32" s="123"/>
      <c r="B32" s="97" t="s">
        <v>1653</v>
      </c>
      <c r="C32" s="98" t="s">
        <v>1714</v>
      </c>
      <c r="D32" s="98"/>
      <c r="E32" s="98"/>
      <c r="F32" s="99">
        <v>12546</v>
      </c>
      <c r="G32" s="100"/>
      <c r="H32" s="99">
        <v>8079</v>
      </c>
      <c r="I32" s="62"/>
    </row>
    <row r="33" spans="1:9" ht="12.75">
      <c r="A33" s="123"/>
      <c r="B33" s="97" t="s">
        <v>1658</v>
      </c>
      <c r="C33" s="98" t="s">
        <v>1715</v>
      </c>
      <c r="D33" s="98"/>
      <c r="E33" s="98"/>
      <c r="F33" s="99">
        <v>15618</v>
      </c>
      <c r="G33" s="100"/>
      <c r="H33" s="99">
        <v>3277</v>
      </c>
      <c r="I33" s="62"/>
    </row>
    <row r="34" spans="1:9" ht="12.75">
      <c r="A34" s="123"/>
      <c r="B34" s="97" t="s">
        <v>1666</v>
      </c>
      <c r="C34" s="98" t="s">
        <v>1456</v>
      </c>
      <c r="D34" s="98"/>
      <c r="E34" s="98"/>
      <c r="F34" s="99">
        <v>30325</v>
      </c>
      <c r="G34" s="100"/>
      <c r="H34" s="99">
        <v>8776</v>
      </c>
      <c r="I34" s="62"/>
    </row>
    <row r="35" spans="1:10" ht="12.75">
      <c r="A35" s="123"/>
      <c r="B35" s="97" t="s">
        <v>551</v>
      </c>
      <c r="C35" s="98" t="s">
        <v>554</v>
      </c>
      <c r="D35" s="98"/>
      <c r="E35" s="98"/>
      <c r="F35" s="99">
        <v>270745</v>
      </c>
      <c r="G35" s="100"/>
      <c r="H35" s="99">
        <v>63055</v>
      </c>
      <c r="I35" s="62"/>
      <c r="J35" s="56"/>
    </row>
    <row r="36" spans="1:9" ht="12.75">
      <c r="A36" s="123"/>
      <c r="B36" s="97" t="s">
        <v>552</v>
      </c>
      <c r="C36" s="98" t="s">
        <v>555</v>
      </c>
      <c r="D36" s="98"/>
      <c r="E36" s="98"/>
      <c r="F36" s="99">
        <v>1184</v>
      </c>
      <c r="G36" s="100"/>
      <c r="H36" s="99">
        <v>76</v>
      </c>
      <c r="I36" s="62"/>
    </row>
    <row r="37" spans="1:9" ht="12.75">
      <c r="A37" s="123"/>
      <c r="B37" s="97" t="s">
        <v>553</v>
      </c>
      <c r="C37" s="98" t="s">
        <v>556</v>
      </c>
      <c r="D37" s="98"/>
      <c r="E37" s="98"/>
      <c r="F37" s="99">
        <v>29448</v>
      </c>
      <c r="G37" s="100"/>
      <c r="H37" s="99">
        <v>3921</v>
      </c>
      <c r="I37" s="62"/>
    </row>
    <row r="38" spans="1:9" ht="12.75">
      <c r="A38" s="123">
        <v>5</v>
      </c>
      <c r="B38" s="97" t="s">
        <v>1394</v>
      </c>
      <c r="C38" s="98" t="s">
        <v>1457</v>
      </c>
      <c r="D38" s="98"/>
      <c r="E38" s="98"/>
      <c r="F38" s="99">
        <v>7223</v>
      </c>
      <c r="G38" s="100"/>
      <c r="H38" s="99">
        <v>72080</v>
      </c>
      <c r="I38" s="62"/>
    </row>
    <row r="39" spans="1:9" ht="12.75">
      <c r="A39" s="123"/>
      <c r="B39" s="97" t="s">
        <v>1398</v>
      </c>
      <c r="C39" s="98" t="s">
        <v>536</v>
      </c>
      <c r="D39" s="98"/>
      <c r="E39" s="98"/>
      <c r="F39" s="99">
        <v>454942</v>
      </c>
      <c r="G39" s="100"/>
      <c r="H39" s="99">
        <v>563271</v>
      </c>
      <c r="I39" s="62"/>
    </row>
    <row r="40" spans="1:9" ht="12.75">
      <c r="A40" s="123"/>
      <c r="B40" s="97">
        <v>2</v>
      </c>
      <c r="C40" s="98" t="s">
        <v>537</v>
      </c>
      <c r="D40" s="98"/>
      <c r="E40" s="98"/>
      <c r="F40" s="99">
        <v>2997</v>
      </c>
      <c r="G40" s="100"/>
      <c r="H40" s="99">
        <v>1463</v>
      </c>
      <c r="I40" s="62"/>
    </row>
    <row r="41" spans="1:10" ht="12.75">
      <c r="A41" s="123"/>
      <c r="B41" s="97" t="s">
        <v>1459</v>
      </c>
      <c r="C41" s="98" t="s">
        <v>539</v>
      </c>
      <c r="D41" s="98"/>
      <c r="E41" s="98"/>
      <c r="F41" s="99">
        <v>148359</v>
      </c>
      <c r="G41" s="100"/>
      <c r="H41" s="99">
        <v>106434</v>
      </c>
      <c r="I41" s="62"/>
      <c r="J41" s="56"/>
    </row>
    <row r="42" spans="1:10" ht="12.75">
      <c r="A42" s="123"/>
      <c r="B42" s="97" t="s">
        <v>1504</v>
      </c>
      <c r="C42" s="98" t="s">
        <v>538</v>
      </c>
      <c r="D42" s="98"/>
      <c r="E42" s="98"/>
      <c r="F42" s="99">
        <v>26693</v>
      </c>
      <c r="G42" s="100"/>
      <c r="H42" s="99">
        <v>5105</v>
      </c>
      <c r="I42" s="62"/>
      <c r="J42" s="56"/>
    </row>
    <row r="43" spans="1:9" ht="12.75">
      <c r="A43" s="123"/>
      <c r="B43" s="97" t="s">
        <v>1505</v>
      </c>
      <c r="C43" s="98" t="s">
        <v>540</v>
      </c>
      <c r="D43" s="98"/>
      <c r="E43" s="98"/>
      <c r="F43" s="99">
        <v>79330</v>
      </c>
      <c r="G43" s="100"/>
      <c r="H43" s="99">
        <v>44754</v>
      </c>
      <c r="I43" s="62"/>
    </row>
    <row r="44" spans="1:9" ht="12.75">
      <c r="A44" s="123"/>
      <c r="B44" s="97"/>
      <c r="C44" s="101" t="s">
        <v>1737</v>
      </c>
      <c r="D44" s="98"/>
      <c r="E44" s="98"/>
      <c r="F44" s="99"/>
      <c r="G44" s="100">
        <f>SUM(F38:F43)</f>
        <v>719544</v>
      </c>
      <c r="H44" s="99"/>
      <c r="I44" s="62">
        <f>SUM(H38:H43)</f>
        <v>793107</v>
      </c>
    </row>
    <row r="45" spans="1:9" ht="12.75">
      <c r="A45" s="123">
        <v>6</v>
      </c>
      <c r="B45" s="97" t="s">
        <v>1394</v>
      </c>
      <c r="C45" s="98" t="s">
        <v>557</v>
      </c>
      <c r="D45" s="98"/>
      <c r="E45" s="98"/>
      <c r="F45" s="99">
        <v>623619</v>
      </c>
      <c r="G45" s="100"/>
      <c r="H45" s="99">
        <v>162257</v>
      </c>
      <c r="I45" s="62"/>
    </row>
    <row r="46" spans="1:9" ht="12.75">
      <c r="A46" s="123"/>
      <c r="B46" s="97" t="s">
        <v>132</v>
      </c>
      <c r="C46" s="98" t="s">
        <v>541</v>
      </c>
      <c r="D46" s="98"/>
      <c r="E46" s="98"/>
      <c r="F46" s="99">
        <v>62654</v>
      </c>
      <c r="G46" s="100"/>
      <c r="H46" s="99">
        <v>21488</v>
      </c>
      <c r="I46" s="62"/>
    </row>
    <row r="47" spans="1:9" ht="12.75">
      <c r="A47" s="123"/>
      <c r="B47" s="97" t="s">
        <v>133</v>
      </c>
      <c r="C47" s="98" t="s">
        <v>1588</v>
      </c>
      <c r="D47" s="98"/>
      <c r="E47" s="98"/>
      <c r="F47" s="99">
        <v>11181</v>
      </c>
      <c r="G47" s="100"/>
      <c r="H47" s="99">
        <v>2856</v>
      </c>
      <c r="I47" s="62"/>
    </row>
    <row r="48" spans="1:9" ht="12.75">
      <c r="A48" s="123"/>
      <c r="B48" s="97" t="s">
        <v>332</v>
      </c>
      <c r="C48" s="98" t="s">
        <v>1592</v>
      </c>
      <c r="D48" s="98"/>
      <c r="E48" s="98"/>
      <c r="F48" s="99">
        <v>3347946</v>
      </c>
      <c r="G48" s="100"/>
      <c r="H48" s="99">
        <v>1536313</v>
      </c>
      <c r="I48" s="62"/>
    </row>
    <row r="49" spans="1:9" ht="12.75">
      <c r="A49" s="123"/>
      <c r="B49" s="97" t="s">
        <v>333</v>
      </c>
      <c r="C49" s="102" t="s">
        <v>1593</v>
      </c>
      <c r="D49" s="98"/>
      <c r="E49" s="98"/>
      <c r="F49" s="99">
        <v>2555665</v>
      </c>
      <c r="G49" s="100"/>
      <c r="H49" s="99">
        <v>1510146</v>
      </c>
      <c r="I49" s="62"/>
    </row>
    <row r="50" spans="1:9" ht="12.75">
      <c r="A50" s="123"/>
      <c r="B50" s="97">
        <v>3</v>
      </c>
      <c r="C50" s="102" t="s">
        <v>1594</v>
      </c>
      <c r="D50" s="98"/>
      <c r="E50" s="98"/>
      <c r="F50" s="99">
        <v>18974</v>
      </c>
      <c r="G50" s="100"/>
      <c r="H50" s="99">
        <v>4773</v>
      </c>
      <c r="I50" s="62"/>
    </row>
    <row r="51" spans="1:9" ht="12.75">
      <c r="A51" s="123"/>
      <c r="B51" s="97">
        <v>4</v>
      </c>
      <c r="C51" s="102" t="s">
        <v>1595</v>
      </c>
      <c r="D51" s="98"/>
      <c r="E51" s="98"/>
      <c r="F51" s="99">
        <v>86398</v>
      </c>
      <c r="G51" s="100"/>
      <c r="H51" s="99">
        <v>32574</v>
      </c>
      <c r="I51" s="62"/>
    </row>
    <row r="52" spans="1:9" ht="12.75">
      <c r="A52" s="123">
        <v>7</v>
      </c>
      <c r="B52" s="97" t="s">
        <v>1652</v>
      </c>
      <c r="C52" s="98" t="s">
        <v>1271</v>
      </c>
      <c r="D52" s="98"/>
      <c r="E52" s="98"/>
      <c r="F52" s="99">
        <v>665142</v>
      </c>
      <c r="G52" s="100"/>
      <c r="H52" s="99">
        <v>176548</v>
      </c>
      <c r="I52" s="62"/>
    </row>
    <row r="53" spans="1:9" ht="12.75">
      <c r="A53" s="123"/>
      <c r="B53" s="97" t="s">
        <v>419</v>
      </c>
      <c r="C53" s="98" t="s">
        <v>1272</v>
      </c>
      <c r="D53" s="98"/>
      <c r="E53" s="98"/>
      <c r="F53" s="99">
        <v>307317</v>
      </c>
      <c r="G53" s="100"/>
      <c r="H53" s="99">
        <v>88783</v>
      </c>
      <c r="I53" s="62"/>
    </row>
    <row r="54" spans="1:9" ht="12.75">
      <c r="A54" s="123"/>
      <c r="B54" s="97" t="s">
        <v>420</v>
      </c>
      <c r="C54" s="98" t="s">
        <v>1273</v>
      </c>
      <c r="D54" s="98"/>
      <c r="E54" s="98"/>
      <c r="F54" s="99">
        <v>443273</v>
      </c>
      <c r="G54" s="100"/>
      <c r="H54" s="99">
        <v>113198</v>
      </c>
      <c r="I54" s="62"/>
    </row>
    <row r="55" spans="1:9" ht="12.75">
      <c r="A55" s="123"/>
      <c r="B55" s="97" t="s">
        <v>1658</v>
      </c>
      <c r="C55" s="98" t="s">
        <v>1655</v>
      </c>
      <c r="D55" s="98"/>
      <c r="E55" s="98"/>
      <c r="F55" s="99">
        <v>3320470</v>
      </c>
      <c r="G55" s="100"/>
      <c r="H55" s="99">
        <v>1324933</v>
      </c>
      <c r="I55" s="62"/>
    </row>
    <row r="56" spans="1:10" ht="12.75">
      <c r="A56" s="123"/>
      <c r="B56" s="97" t="s">
        <v>1666</v>
      </c>
      <c r="C56" s="98" t="s">
        <v>1274</v>
      </c>
      <c r="D56" s="98"/>
      <c r="E56" s="98"/>
      <c r="F56" s="99">
        <v>1115196</v>
      </c>
      <c r="G56" s="100"/>
      <c r="H56" s="99">
        <v>416941</v>
      </c>
      <c r="I56" s="62"/>
      <c r="J56" s="56"/>
    </row>
    <row r="57" spans="1:9" ht="12.75">
      <c r="A57" s="123"/>
      <c r="B57" s="97" t="s">
        <v>1667</v>
      </c>
      <c r="C57" s="98" t="s">
        <v>542</v>
      </c>
      <c r="D57" s="98"/>
      <c r="E57" s="98"/>
      <c r="F57" s="99">
        <v>50851</v>
      </c>
      <c r="G57" s="100"/>
      <c r="H57" s="99">
        <v>12855</v>
      </c>
      <c r="I57" s="62"/>
    </row>
    <row r="58" spans="1:9" ht="12.75">
      <c r="A58" s="123"/>
      <c r="B58" s="97" t="s">
        <v>1392</v>
      </c>
      <c r="C58" s="98" t="s">
        <v>558</v>
      </c>
      <c r="D58" s="98"/>
      <c r="E58" s="98"/>
      <c r="F58" s="99">
        <v>32948</v>
      </c>
      <c r="G58" s="100"/>
      <c r="H58" s="99">
        <v>6302</v>
      </c>
      <c r="I58" s="62"/>
    </row>
    <row r="59" spans="1:9" ht="12.75">
      <c r="A59" s="123"/>
      <c r="B59" s="97"/>
      <c r="C59" s="101" t="s">
        <v>328</v>
      </c>
      <c r="D59" s="98"/>
      <c r="E59" s="98"/>
      <c r="F59" s="99"/>
      <c r="G59" s="100">
        <f>SUM(F45:F58)</f>
        <v>12641634</v>
      </c>
      <c r="H59" s="99"/>
      <c r="I59" s="62">
        <f>SUM(H45:H58)</f>
        <v>5409967</v>
      </c>
    </row>
    <row r="60" spans="1:9" ht="12.75">
      <c r="A60" s="123">
        <v>9</v>
      </c>
      <c r="B60" s="97" t="s">
        <v>1652</v>
      </c>
      <c r="C60" s="98" t="s">
        <v>329</v>
      </c>
      <c r="D60" s="98"/>
      <c r="E60" s="98"/>
      <c r="F60" s="99">
        <v>345841</v>
      </c>
      <c r="G60" s="100"/>
      <c r="H60" s="99">
        <v>123327</v>
      </c>
      <c r="I60" s="62"/>
    </row>
    <row r="61" spans="1:9" ht="12.75">
      <c r="A61" s="123"/>
      <c r="B61" s="97" t="s">
        <v>1653</v>
      </c>
      <c r="C61" s="98" t="s">
        <v>330</v>
      </c>
      <c r="D61" s="98"/>
      <c r="E61" s="98"/>
      <c r="F61" s="99">
        <v>1571</v>
      </c>
      <c r="G61" s="100"/>
      <c r="H61" s="99">
        <v>157</v>
      </c>
      <c r="I61" s="62"/>
    </row>
    <row r="62" spans="1:9" ht="12.75">
      <c r="A62" s="123">
        <v>10</v>
      </c>
      <c r="B62" s="97" t="s">
        <v>1652</v>
      </c>
      <c r="C62" s="98" t="s">
        <v>331</v>
      </c>
      <c r="D62" s="98"/>
      <c r="E62" s="98"/>
      <c r="F62" s="99">
        <v>6506</v>
      </c>
      <c r="G62" s="100"/>
      <c r="H62" s="99">
        <v>1644</v>
      </c>
      <c r="I62" s="62"/>
    </row>
    <row r="63" spans="1:9" ht="12.75">
      <c r="A63" s="123"/>
      <c r="B63" s="97" t="s">
        <v>1653</v>
      </c>
      <c r="C63" s="98" t="s">
        <v>334</v>
      </c>
      <c r="D63" s="98"/>
      <c r="E63" s="98"/>
      <c r="F63" s="99">
        <v>250053</v>
      </c>
      <c r="G63" s="100"/>
      <c r="H63" s="99">
        <v>258781</v>
      </c>
      <c r="I63" s="62"/>
    </row>
    <row r="64" spans="1:9" ht="12.75">
      <c r="A64" s="123">
        <v>11</v>
      </c>
      <c r="B64" s="97" t="s">
        <v>1394</v>
      </c>
      <c r="C64" s="98" t="s">
        <v>543</v>
      </c>
      <c r="D64" s="98"/>
      <c r="E64" s="98"/>
      <c r="F64" s="99">
        <v>1275417</v>
      </c>
      <c r="G64" s="100"/>
      <c r="H64" s="99">
        <v>510541</v>
      </c>
      <c r="I64" s="62"/>
    </row>
    <row r="65" spans="1:9" ht="12.75">
      <c r="A65" s="123"/>
      <c r="B65" s="97" t="s">
        <v>1398</v>
      </c>
      <c r="C65" s="98" t="s">
        <v>544</v>
      </c>
      <c r="D65" s="98"/>
      <c r="E65" s="98"/>
      <c r="F65" s="99">
        <v>55988</v>
      </c>
      <c r="G65" s="100"/>
      <c r="H65" s="99">
        <v>30153</v>
      </c>
      <c r="I65" s="62"/>
    </row>
    <row r="66" spans="1:9" ht="12.75">
      <c r="A66" s="123"/>
      <c r="B66" s="97">
        <v>2</v>
      </c>
      <c r="C66" s="98" t="s">
        <v>545</v>
      </c>
      <c r="D66" s="98"/>
      <c r="E66" s="98"/>
      <c r="F66" s="99">
        <v>1648019</v>
      </c>
      <c r="G66" s="100"/>
      <c r="H66" s="99">
        <v>173661</v>
      </c>
      <c r="I66" s="62"/>
    </row>
    <row r="67" spans="3:9" ht="12.75">
      <c r="C67" s="1" t="s">
        <v>546</v>
      </c>
      <c r="G67" s="62">
        <f>SUM(F38:F66)</f>
        <v>16944573</v>
      </c>
      <c r="I67" s="62">
        <f>SUM(H38:H66)</f>
        <v>7301338</v>
      </c>
    </row>
    <row r="68" spans="3:9" ht="12.75">
      <c r="C68" t="s">
        <v>1046</v>
      </c>
      <c r="G68" s="62"/>
      <c r="I68" s="62"/>
    </row>
    <row r="69" spans="1:9" ht="12.75">
      <c r="A69" s="69">
        <v>12</v>
      </c>
      <c r="B69" s="13">
        <v>1</v>
      </c>
      <c r="D69" t="s">
        <v>1047</v>
      </c>
      <c r="F69" s="6">
        <v>534</v>
      </c>
      <c r="G69" s="62"/>
      <c r="H69" s="6">
        <v>114</v>
      </c>
      <c r="I69" s="62"/>
    </row>
    <row r="70" spans="2:9" ht="12.75">
      <c r="B70" s="13">
        <v>2</v>
      </c>
      <c r="D70" t="s">
        <v>1048</v>
      </c>
      <c r="F70" s="6">
        <v>633</v>
      </c>
      <c r="G70" s="62"/>
      <c r="H70" s="6">
        <v>83</v>
      </c>
      <c r="I70" s="62"/>
    </row>
    <row r="71" spans="1:9" ht="12.75">
      <c r="A71" s="69">
        <v>13</v>
      </c>
      <c r="B71" s="13" t="s">
        <v>1652</v>
      </c>
      <c r="C71" t="s">
        <v>547</v>
      </c>
      <c r="F71" s="6">
        <v>131725</v>
      </c>
      <c r="G71" s="62"/>
      <c r="H71" s="6">
        <v>9229</v>
      </c>
      <c r="I71" s="62"/>
    </row>
    <row r="72" spans="2:9" ht="12.75">
      <c r="B72" s="13" t="s">
        <v>1653</v>
      </c>
      <c r="C72" t="s">
        <v>548</v>
      </c>
      <c r="F72" s="6">
        <v>72258</v>
      </c>
      <c r="G72" s="62"/>
      <c r="H72" s="6">
        <v>4998</v>
      </c>
      <c r="I72" s="62"/>
    </row>
    <row r="73" spans="1:9" ht="12.75">
      <c r="A73" s="77"/>
      <c r="B73" s="82" t="s">
        <v>420</v>
      </c>
      <c r="C73" s="72" t="s">
        <v>549</v>
      </c>
      <c r="D73" s="72"/>
      <c r="E73" s="72"/>
      <c r="F73" s="73"/>
      <c r="G73" s="74"/>
      <c r="H73" s="73"/>
      <c r="I73" s="62"/>
    </row>
    <row r="74" spans="1:9" ht="12.75">
      <c r="A74" s="69">
        <v>13</v>
      </c>
      <c r="B74" s="13" t="s">
        <v>1658</v>
      </c>
      <c r="C74" t="s">
        <v>550</v>
      </c>
      <c r="F74" s="6">
        <v>407815</v>
      </c>
      <c r="G74" s="62"/>
      <c r="H74" s="6">
        <v>26028</v>
      </c>
      <c r="I74" s="62"/>
    </row>
    <row r="75" spans="1:9" ht="12.75">
      <c r="A75" s="69">
        <v>14</v>
      </c>
      <c r="C75" s="12" t="s">
        <v>559</v>
      </c>
      <c r="F75" s="6">
        <v>46374</v>
      </c>
      <c r="G75" s="62"/>
      <c r="H75" s="6">
        <v>1433</v>
      </c>
      <c r="I75" s="62"/>
    </row>
    <row r="76" spans="1:9" ht="12.75">
      <c r="A76" s="69">
        <v>15</v>
      </c>
      <c r="B76" s="13">
        <v>1</v>
      </c>
      <c r="C76" s="12" t="s">
        <v>1049</v>
      </c>
      <c r="F76" s="6">
        <v>365900</v>
      </c>
      <c r="G76" s="62"/>
      <c r="H76" s="6">
        <v>1359</v>
      </c>
      <c r="I76" s="62"/>
    </row>
    <row r="77" spans="2:9" ht="12.75">
      <c r="B77" s="13" t="s">
        <v>32</v>
      </c>
      <c r="D77" t="s">
        <v>1050</v>
      </c>
      <c r="F77" s="6">
        <v>260</v>
      </c>
      <c r="G77" s="62"/>
      <c r="H77" s="6">
        <v>0</v>
      </c>
      <c r="I77" s="62"/>
    </row>
    <row r="78" spans="2:9" ht="12.75">
      <c r="B78" s="13">
        <v>2</v>
      </c>
      <c r="C78" t="s">
        <v>1051</v>
      </c>
      <c r="F78" s="6">
        <v>57549</v>
      </c>
      <c r="G78" s="62"/>
      <c r="H78" s="6">
        <v>2192</v>
      </c>
      <c r="I78" s="62"/>
    </row>
    <row r="79" spans="2:9" ht="12.75">
      <c r="B79" s="13" t="s">
        <v>1458</v>
      </c>
      <c r="D79" t="s">
        <v>1050</v>
      </c>
      <c r="F79" s="6">
        <v>253</v>
      </c>
      <c r="G79" s="62"/>
      <c r="H79" s="6">
        <v>2</v>
      </c>
      <c r="I79" s="62"/>
    </row>
    <row r="80" spans="2:9" ht="12.75">
      <c r="B80" s="13">
        <v>3</v>
      </c>
      <c r="C80" t="s">
        <v>560</v>
      </c>
      <c r="F80" s="6">
        <v>2450937</v>
      </c>
      <c r="G80" s="62"/>
      <c r="H80" s="6">
        <v>212502</v>
      </c>
      <c r="I80" s="62"/>
    </row>
    <row r="81" spans="2:9" ht="12.75">
      <c r="B81" s="13" t="s">
        <v>561</v>
      </c>
      <c r="D81" t="s">
        <v>1050</v>
      </c>
      <c r="F81" s="6">
        <v>10458</v>
      </c>
      <c r="G81" s="62"/>
      <c r="H81" s="6">
        <v>790</v>
      </c>
      <c r="I81" s="62"/>
    </row>
    <row r="82" spans="1:9" ht="12.75">
      <c r="A82" s="69">
        <v>16</v>
      </c>
      <c r="B82" s="13" t="s">
        <v>1652</v>
      </c>
      <c r="C82" t="s">
        <v>562</v>
      </c>
      <c r="F82" s="6">
        <v>32171</v>
      </c>
      <c r="G82" s="62"/>
      <c r="H82" s="6">
        <v>17312</v>
      </c>
      <c r="I82" s="62"/>
    </row>
    <row r="83" spans="2:9" ht="12.75">
      <c r="B83" s="13" t="s">
        <v>1653</v>
      </c>
      <c r="C83" t="s">
        <v>1052</v>
      </c>
      <c r="F83" s="6">
        <v>9515</v>
      </c>
      <c r="G83" s="62"/>
      <c r="H83" s="6">
        <v>2916</v>
      </c>
      <c r="I83" s="62"/>
    </row>
    <row r="84" spans="2:9" ht="12.75">
      <c r="B84" s="13" t="s">
        <v>1399</v>
      </c>
      <c r="C84" t="s">
        <v>1053</v>
      </c>
      <c r="F84" s="6">
        <v>178</v>
      </c>
      <c r="G84" s="62"/>
      <c r="H84" s="6">
        <v>14</v>
      </c>
      <c r="I84" s="62"/>
    </row>
    <row r="85" spans="3:9" ht="12.75">
      <c r="C85" s="1" t="s">
        <v>1054</v>
      </c>
      <c r="G85" s="62">
        <f>SUM(F76:F84)</f>
        <v>2927221</v>
      </c>
      <c r="I85" s="62">
        <f>SUM(H76:H84)</f>
        <v>237087</v>
      </c>
    </row>
    <row r="86" spans="1:9" ht="12.75">
      <c r="A86" s="69">
        <v>17</v>
      </c>
      <c r="C86" t="s">
        <v>563</v>
      </c>
      <c r="F86" s="6">
        <v>1327</v>
      </c>
      <c r="G86" s="62"/>
      <c r="H86" s="6">
        <v>375</v>
      </c>
      <c r="I86" s="62"/>
    </row>
    <row r="87" spans="1:9" ht="12.75">
      <c r="A87" s="69">
        <v>18</v>
      </c>
      <c r="B87" s="13">
        <v>1</v>
      </c>
      <c r="C87" t="s">
        <v>1056</v>
      </c>
      <c r="F87" s="6">
        <v>3721385</v>
      </c>
      <c r="G87" s="62"/>
      <c r="H87" s="6">
        <v>562074</v>
      </c>
      <c r="I87" s="62"/>
    </row>
    <row r="88" spans="2:9" ht="12.75">
      <c r="B88" s="13">
        <v>2</v>
      </c>
      <c r="D88" t="s">
        <v>20</v>
      </c>
      <c r="F88" s="6">
        <v>156351</v>
      </c>
      <c r="G88" s="62"/>
      <c r="H88" s="6">
        <v>7086</v>
      </c>
      <c r="I88" s="62"/>
    </row>
    <row r="89" spans="1:9" ht="12.75">
      <c r="A89" s="69">
        <v>19</v>
      </c>
      <c r="B89" s="13">
        <v>1</v>
      </c>
      <c r="C89" t="s">
        <v>1057</v>
      </c>
      <c r="E89" s="8"/>
      <c r="F89" s="6">
        <v>1193862</v>
      </c>
      <c r="G89" s="62"/>
      <c r="H89" s="6">
        <v>107338</v>
      </c>
      <c r="I89" s="62"/>
    </row>
    <row r="90" spans="2:9" ht="12.75">
      <c r="B90" s="13">
        <v>2</v>
      </c>
      <c r="D90" t="s">
        <v>1058</v>
      </c>
      <c r="F90" s="6">
        <v>31</v>
      </c>
      <c r="G90" s="62"/>
      <c r="H90" s="6">
        <v>1</v>
      </c>
      <c r="I90" s="62"/>
    </row>
    <row r="91" spans="1:9" ht="12.75">
      <c r="A91" s="69">
        <v>20</v>
      </c>
      <c r="B91" s="13" t="s">
        <v>1652</v>
      </c>
      <c r="C91" t="s">
        <v>1059</v>
      </c>
      <c r="F91" s="6">
        <v>34700754</v>
      </c>
      <c r="G91" s="62"/>
      <c r="H91" s="6">
        <v>1712910</v>
      </c>
      <c r="I91" s="62"/>
    </row>
    <row r="92" spans="2:9" ht="12.75">
      <c r="B92" s="13" t="s">
        <v>1653</v>
      </c>
      <c r="D92" t="s">
        <v>1060</v>
      </c>
      <c r="F92" s="6">
        <v>3961258</v>
      </c>
      <c r="G92" s="62"/>
      <c r="H92" s="6">
        <v>203130</v>
      </c>
      <c r="I92" s="62"/>
    </row>
    <row r="93" spans="1:12" s="16" customFormat="1" ht="12.75">
      <c r="A93" s="77"/>
      <c r="B93" s="82" t="s">
        <v>1658</v>
      </c>
      <c r="C93" s="72"/>
      <c r="D93" s="72"/>
      <c r="E93" s="72" t="s">
        <v>1304</v>
      </c>
      <c r="F93" s="73"/>
      <c r="G93" s="74"/>
      <c r="H93" s="73"/>
      <c r="I93" s="63"/>
      <c r="J93" s="107"/>
      <c r="L93" s="120"/>
    </row>
    <row r="94" spans="1:12" s="16" customFormat="1" ht="12.75">
      <c r="A94" s="77"/>
      <c r="B94" s="82" t="s">
        <v>1666</v>
      </c>
      <c r="C94" s="72"/>
      <c r="D94" s="72"/>
      <c r="E94" s="72" t="s">
        <v>1305</v>
      </c>
      <c r="F94" s="73"/>
      <c r="G94" s="74"/>
      <c r="H94" s="73"/>
      <c r="I94" s="63"/>
      <c r="J94" s="107"/>
      <c r="L94" s="120"/>
    </row>
    <row r="95" spans="2:9" ht="12.75">
      <c r="B95" s="13" t="s">
        <v>1658</v>
      </c>
      <c r="D95" t="s">
        <v>1061</v>
      </c>
      <c r="F95" s="6">
        <v>10179337</v>
      </c>
      <c r="G95" s="62"/>
      <c r="H95" s="6">
        <v>1542866</v>
      </c>
      <c r="I95" s="62"/>
    </row>
    <row r="96" spans="2:9" ht="12.75">
      <c r="B96" s="13" t="s">
        <v>1666</v>
      </c>
      <c r="D96" t="s">
        <v>1062</v>
      </c>
      <c r="F96" s="6">
        <v>434376</v>
      </c>
      <c r="G96" s="62"/>
      <c r="H96" s="6">
        <v>28061</v>
      </c>
      <c r="I96" s="62"/>
    </row>
    <row r="97" spans="3:9" ht="12.75">
      <c r="C97" s="1" t="s">
        <v>1063</v>
      </c>
      <c r="G97" s="62">
        <f>SUM(F91:F96)</f>
        <v>49275725</v>
      </c>
      <c r="I97" s="62">
        <f>SUM(H91:H96)</f>
        <v>3486967</v>
      </c>
    </row>
    <row r="98" spans="1:9" ht="12.75">
      <c r="A98" s="69">
        <v>21</v>
      </c>
      <c r="B98" s="13">
        <v>1</v>
      </c>
      <c r="C98" t="s">
        <v>564</v>
      </c>
      <c r="F98" s="21">
        <v>1871860</v>
      </c>
      <c r="G98" s="62"/>
      <c r="H98" s="6">
        <v>45775</v>
      </c>
      <c r="I98" s="64"/>
    </row>
    <row r="99" spans="2:9" ht="12.75">
      <c r="B99" s="13">
        <v>2</v>
      </c>
      <c r="D99" t="s">
        <v>565</v>
      </c>
      <c r="F99" s="6">
        <v>48837</v>
      </c>
      <c r="G99" s="62"/>
      <c r="H99" s="6">
        <v>4798</v>
      </c>
      <c r="I99" s="62"/>
    </row>
    <row r="100" spans="2:9" ht="12.75">
      <c r="B100" s="13">
        <v>3</v>
      </c>
      <c r="D100" t="s">
        <v>21</v>
      </c>
      <c r="F100" s="6">
        <v>639989</v>
      </c>
      <c r="G100" s="62"/>
      <c r="H100" s="6">
        <v>1168</v>
      </c>
      <c r="I100" s="62"/>
    </row>
    <row r="101" spans="3:9" ht="12.75">
      <c r="C101" s="1" t="s">
        <v>1064</v>
      </c>
      <c r="G101" s="62">
        <f>SUM(F98:F100)</f>
        <v>2560686</v>
      </c>
      <c r="I101" s="62">
        <f>SUM(H98:H100)</f>
        <v>51741</v>
      </c>
    </row>
    <row r="102" spans="1:9" ht="12.75">
      <c r="A102" s="69">
        <v>22</v>
      </c>
      <c r="B102" s="13">
        <v>1</v>
      </c>
      <c r="C102" t="s">
        <v>566</v>
      </c>
      <c r="F102" s="21">
        <v>4177</v>
      </c>
      <c r="G102" s="62"/>
      <c r="H102" s="6">
        <v>1838</v>
      </c>
      <c r="I102" s="62"/>
    </row>
    <row r="103" spans="2:9" ht="12.75">
      <c r="B103" s="13">
        <v>2</v>
      </c>
      <c r="C103" t="s">
        <v>1065</v>
      </c>
      <c r="F103" s="6">
        <v>36990</v>
      </c>
      <c r="G103" s="62"/>
      <c r="H103" s="6">
        <v>7486</v>
      </c>
      <c r="I103" s="62"/>
    </row>
    <row r="104" spans="1:9" ht="12.75">
      <c r="A104" s="69">
        <v>23</v>
      </c>
      <c r="B104" s="13" t="s">
        <v>1681</v>
      </c>
      <c r="C104" t="s">
        <v>1066</v>
      </c>
      <c r="F104" s="6">
        <v>40812</v>
      </c>
      <c r="G104" s="62"/>
      <c r="H104" s="6">
        <v>5678</v>
      </c>
      <c r="I104" s="62"/>
    </row>
    <row r="105" spans="2:9" ht="12.75">
      <c r="B105" s="13" t="s">
        <v>1682</v>
      </c>
      <c r="C105" t="s">
        <v>1067</v>
      </c>
      <c r="F105" s="6">
        <v>4377</v>
      </c>
      <c r="G105" s="62"/>
      <c r="H105" s="6">
        <v>941</v>
      </c>
      <c r="I105" s="62"/>
    </row>
    <row r="106" spans="2:9" ht="12.75">
      <c r="B106" s="13" t="s">
        <v>1653</v>
      </c>
      <c r="C106" t="s">
        <v>1068</v>
      </c>
      <c r="F106" s="6">
        <v>89392</v>
      </c>
      <c r="G106" s="62"/>
      <c r="H106" s="6">
        <v>13193</v>
      </c>
      <c r="I106" s="62"/>
    </row>
    <row r="107" spans="1:9" ht="12.75">
      <c r="A107" s="69">
        <v>24</v>
      </c>
      <c r="B107" s="13">
        <v>1</v>
      </c>
      <c r="C107" t="s">
        <v>1275</v>
      </c>
      <c r="F107" s="6">
        <v>270965</v>
      </c>
      <c r="G107" s="62"/>
      <c r="H107" s="6">
        <v>30301</v>
      </c>
      <c r="I107" s="62"/>
    </row>
    <row r="108" spans="2:10" ht="12.75">
      <c r="B108" s="13" t="s">
        <v>332</v>
      </c>
      <c r="C108" t="s">
        <v>567</v>
      </c>
      <c r="F108" s="6">
        <v>5733</v>
      </c>
      <c r="G108" s="62"/>
      <c r="H108" s="6">
        <v>2378</v>
      </c>
      <c r="I108" s="62"/>
      <c r="J108" s="56"/>
    </row>
    <row r="109" spans="2:9" ht="12.75">
      <c r="B109" s="13" t="s">
        <v>333</v>
      </c>
      <c r="C109" t="s">
        <v>568</v>
      </c>
      <c r="F109" s="6">
        <v>234119</v>
      </c>
      <c r="G109" s="62"/>
      <c r="H109" s="6">
        <v>11693</v>
      </c>
      <c r="I109" s="62"/>
    </row>
    <row r="110" spans="2:9" ht="12.75">
      <c r="B110" s="13">
        <v>3</v>
      </c>
      <c r="C110" t="s">
        <v>569</v>
      </c>
      <c r="F110" s="6">
        <v>82136</v>
      </c>
      <c r="G110" s="62"/>
      <c r="H110" s="6">
        <v>4127</v>
      </c>
      <c r="I110" s="62"/>
    </row>
    <row r="111" spans="1:9" ht="12.75">
      <c r="A111" s="69">
        <v>25</v>
      </c>
      <c r="B111" s="13">
        <v>1</v>
      </c>
      <c r="C111" t="s">
        <v>1074</v>
      </c>
      <c r="F111" s="6">
        <v>5547</v>
      </c>
      <c r="G111" s="62"/>
      <c r="H111" s="6">
        <v>466</v>
      </c>
      <c r="I111" s="62"/>
    </row>
    <row r="112" spans="2:9" ht="12.75">
      <c r="B112" s="13">
        <v>2</v>
      </c>
      <c r="D112" t="s">
        <v>1075</v>
      </c>
      <c r="F112" s="6">
        <v>28317</v>
      </c>
      <c r="G112" s="62"/>
      <c r="H112" s="6">
        <v>3337</v>
      </c>
      <c r="I112" s="62"/>
    </row>
    <row r="113" spans="1:9" ht="12.75">
      <c r="A113" s="69">
        <v>26</v>
      </c>
      <c r="B113" s="13">
        <v>1</v>
      </c>
      <c r="C113" t="s">
        <v>1419</v>
      </c>
      <c r="F113" s="6">
        <v>302132</v>
      </c>
      <c r="G113" s="62"/>
      <c r="H113" s="6">
        <v>24147</v>
      </c>
      <c r="I113" s="62"/>
    </row>
    <row r="114" spans="2:9" ht="12.75">
      <c r="B114" s="13">
        <v>2</v>
      </c>
      <c r="C114" t="s">
        <v>1076</v>
      </c>
      <c r="F114" s="6">
        <v>125</v>
      </c>
      <c r="G114" s="62"/>
      <c r="H114" s="6">
        <v>2</v>
      </c>
      <c r="I114" s="62"/>
    </row>
    <row r="115" spans="1:10" ht="12.75">
      <c r="A115" s="69">
        <v>27</v>
      </c>
      <c r="B115" s="13" t="s">
        <v>1394</v>
      </c>
      <c r="C115" s="12" t="s">
        <v>570</v>
      </c>
      <c r="E115" s="188" t="s">
        <v>575</v>
      </c>
      <c r="F115" s="6">
        <v>150903</v>
      </c>
      <c r="G115" s="62"/>
      <c r="H115" s="6">
        <v>5025</v>
      </c>
      <c r="I115" s="62"/>
      <c r="J115" s="56"/>
    </row>
    <row r="116" spans="2:9" ht="12.75">
      <c r="B116" s="13" t="s">
        <v>1398</v>
      </c>
      <c r="C116" s="12" t="s">
        <v>571</v>
      </c>
      <c r="E116" s="188"/>
      <c r="F116" s="6">
        <v>1177947</v>
      </c>
      <c r="G116" s="62"/>
      <c r="H116" s="6">
        <v>43711</v>
      </c>
      <c r="I116" s="62"/>
    </row>
    <row r="117" spans="2:9" ht="12.75">
      <c r="B117" s="13" t="s">
        <v>1589</v>
      </c>
      <c r="C117" t="s">
        <v>572</v>
      </c>
      <c r="E117" s="188"/>
      <c r="F117" s="6">
        <v>101147</v>
      </c>
      <c r="G117" s="62"/>
      <c r="H117" s="6">
        <v>2483</v>
      </c>
      <c r="I117" s="62"/>
    </row>
    <row r="118" spans="2:9" ht="12.75">
      <c r="B118" s="13" t="s">
        <v>1590</v>
      </c>
      <c r="C118" t="s">
        <v>573</v>
      </c>
      <c r="E118" s="188"/>
      <c r="F118" s="6">
        <v>3023</v>
      </c>
      <c r="G118" s="62"/>
      <c r="H118" s="6">
        <v>115</v>
      </c>
      <c r="I118" s="62"/>
    </row>
    <row r="119" spans="2:12" ht="12.75">
      <c r="B119" s="13" t="s">
        <v>332</v>
      </c>
      <c r="C119" s="12" t="s">
        <v>570</v>
      </c>
      <c r="E119" s="188" t="s">
        <v>1626</v>
      </c>
      <c r="F119" s="6">
        <v>31863</v>
      </c>
      <c r="G119" s="62"/>
      <c r="H119" s="116">
        <f>J119*3/40</f>
        <v>1038.15</v>
      </c>
      <c r="J119" s="42">
        <v>13842</v>
      </c>
      <c r="K119" s="43" t="s">
        <v>1429</v>
      </c>
      <c r="L119" s="115" t="s">
        <v>1360</v>
      </c>
    </row>
    <row r="120" spans="2:12" ht="12.75">
      <c r="B120" s="13" t="s">
        <v>333</v>
      </c>
      <c r="C120" s="12" t="s">
        <v>571</v>
      </c>
      <c r="E120" s="188"/>
      <c r="F120" s="6">
        <v>379025</v>
      </c>
      <c r="G120" s="62"/>
      <c r="H120" s="116">
        <f>J120*3/40</f>
        <v>9696.3</v>
      </c>
      <c r="J120" s="42">
        <v>129284</v>
      </c>
      <c r="K120" s="43" t="s">
        <v>1429</v>
      </c>
      <c r="L120" s="115" t="s">
        <v>1360</v>
      </c>
    </row>
    <row r="121" spans="2:12" ht="12.75">
      <c r="B121" s="13" t="s">
        <v>1073</v>
      </c>
      <c r="C121" t="s">
        <v>574</v>
      </c>
      <c r="E121" s="188"/>
      <c r="F121" s="6">
        <v>1271042</v>
      </c>
      <c r="G121" s="62"/>
      <c r="H121" s="116">
        <f>J121*3/40</f>
        <v>35868.75</v>
      </c>
      <c r="J121" s="42">
        <v>478250</v>
      </c>
      <c r="K121" s="43" t="s">
        <v>1429</v>
      </c>
      <c r="L121" s="115" t="s">
        <v>1360</v>
      </c>
    </row>
    <row r="122" spans="2:12" ht="12.75">
      <c r="B122" s="13" t="s">
        <v>1077</v>
      </c>
      <c r="C122" t="s">
        <v>572</v>
      </c>
      <c r="E122" s="188"/>
      <c r="F122" s="6">
        <v>45028</v>
      </c>
      <c r="G122" s="62"/>
      <c r="H122" s="116">
        <f>J122*3/40</f>
        <v>1658.25</v>
      </c>
      <c r="J122" s="42">
        <v>22110</v>
      </c>
      <c r="K122" s="43" t="s">
        <v>1429</v>
      </c>
      <c r="L122" s="115" t="s">
        <v>1360</v>
      </c>
    </row>
    <row r="123" spans="2:12" ht="12.75">
      <c r="B123" s="13" t="s">
        <v>1078</v>
      </c>
      <c r="C123" t="s">
        <v>573</v>
      </c>
      <c r="E123" s="188"/>
      <c r="F123" s="6">
        <v>6235</v>
      </c>
      <c r="G123" s="62"/>
      <c r="H123" s="116">
        <f>J123*3/40</f>
        <v>313.425</v>
      </c>
      <c r="J123" s="42">
        <v>4179</v>
      </c>
      <c r="K123" s="43" t="s">
        <v>1429</v>
      </c>
      <c r="L123" s="115" t="s">
        <v>1360</v>
      </c>
    </row>
    <row r="124" spans="1:9" ht="12.75">
      <c r="A124" s="69">
        <v>28</v>
      </c>
      <c r="C124" t="s">
        <v>576</v>
      </c>
      <c r="G124" s="62"/>
      <c r="I124" s="62"/>
    </row>
    <row r="125" spans="2:9" ht="12.75">
      <c r="B125" s="13" t="s">
        <v>1584</v>
      </c>
      <c r="D125" t="s">
        <v>577</v>
      </c>
      <c r="F125" s="6">
        <v>2821716</v>
      </c>
      <c r="G125" s="62"/>
      <c r="H125" s="6">
        <v>237842</v>
      </c>
      <c r="I125" s="62"/>
    </row>
    <row r="126" spans="2:9" ht="12.75">
      <c r="B126" s="13" t="s">
        <v>1585</v>
      </c>
      <c r="D126" t="s">
        <v>578</v>
      </c>
      <c r="F126" s="6">
        <v>585172</v>
      </c>
      <c r="G126" s="62"/>
      <c r="H126" s="6">
        <v>47651</v>
      </c>
      <c r="I126" s="62"/>
    </row>
    <row r="127" spans="2:9" ht="12.75">
      <c r="B127" s="13" t="s">
        <v>1398</v>
      </c>
      <c r="D127" t="s">
        <v>579</v>
      </c>
      <c r="F127" s="189">
        <v>2178987</v>
      </c>
      <c r="G127" s="62"/>
      <c r="H127" s="6">
        <v>167900</v>
      </c>
      <c r="I127" s="62"/>
    </row>
    <row r="128" spans="2:10" ht="12.75">
      <c r="B128" s="49" t="s">
        <v>1399</v>
      </c>
      <c r="C128" s="50" t="s">
        <v>580</v>
      </c>
      <c r="F128" s="189"/>
      <c r="G128" s="62"/>
      <c r="I128" s="62"/>
      <c r="J128" s="167">
        <v>626948</v>
      </c>
    </row>
    <row r="129" spans="2:12" ht="12.75">
      <c r="B129" s="13">
        <v>2</v>
      </c>
      <c r="C129" t="s">
        <v>581</v>
      </c>
      <c r="F129" s="6">
        <v>411881</v>
      </c>
      <c r="G129" s="62"/>
      <c r="H129" s="116">
        <f>J129*3/40</f>
        <v>21124.95</v>
      </c>
      <c r="J129" s="42">
        <v>281666</v>
      </c>
      <c r="K129" s="43" t="s">
        <v>1429</v>
      </c>
      <c r="L129" s="115" t="s">
        <v>1360</v>
      </c>
    </row>
    <row r="130" spans="2:12" ht="12.75">
      <c r="B130" s="13">
        <v>3</v>
      </c>
      <c r="D130" t="s">
        <v>582</v>
      </c>
      <c r="F130" s="6">
        <v>3669501</v>
      </c>
      <c r="G130" s="62"/>
      <c r="H130" s="116">
        <f>J130*3/40</f>
        <v>86399.925</v>
      </c>
      <c r="J130" s="42">
        <v>1151999</v>
      </c>
      <c r="K130" s="43" t="s">
        <v>1429</v>
      </c>
      <c r="L130" s="115" t="s">
        <v>1360</v>
      </c>
    </row>
    <row r="131" spans="1:11" ht="12.75">
      <c r="A131" s="69">
        <v>29</v>
      </c>
      <c r="B131" s="13" t="s">
        <v>1394</v>
      </c>
      <c r="C131" t="s">
        <v>1696</v>
      </c>
      <c r="E131" s="188" t="s">
        <v>575</v>
      </c>
      <c r="F131" s="6">
        <v>2105</v>
      </c>
      <c r="G131" s="62"/>
      <c r="H131" s="6">
        <v>190</v>
      </c>
      <c r="J131" s="62"/>
      <c r="K131" s="56"/>
    </row>
    <row r="132" spans="2:11" ht="12.75">
      <c r="B132" s="13" t="s">
        <v>1398</v>
      </c>
      <c r="C132" t="s">
        <v>1694</v>
      </c>
      <c r="E132" s="188"/>
      <c r="F132" s="6">
        <v>29386</v>
      </c>
      <c r="G132" s="62"/>
      <c r="H132" s="6">
        <v>5898</v>
      </c>
      <c r="J132" s="62"/>
      <c r="K132" s="44"/>
    </row>
    <row r="133" spans="2:11" ht="12.75">
      <c r="B133" s="13" t="s">
        <v>1589</v>
      </c>
      <c r="C133" t="s">
        <v>583</v>
      </c>
      <c r="E133" s="188"/>
      <c r="F133" s="6">
        <v>38198</v>
      </c>
      <c r="G133" s="62"/>
      <c r="H133" s="6">
        <v>35148</v>
      </c>
      <c r="J133" s="62"/>
      <c r="K133" s="44"/>
    </row>
    <row r="134" spans="2:11" ht="12.75">
      <c r="B134" s="13" t="s">
        <v>1590</v>
      </c>
      <c r="C134" t="s">
        <v>584</v>
      </c>
      <c r="E134" s="188"/>
      <c r="F134" s="6">
        <v>2320</v>
      </c>
      <c r="G134" s="62"/>
      <c r="H134" s="6">
        <v>349</v>
      </c>
      <c r="J134" s="62"/>
      <c r="K134" s="44"/>
    </row>
    <row r="135" spans="2:12" ht="12.75">
      <c r="B135" s="13" t="s">
        <v>332</v>
      </c>
      <c r="C135" t="s">
        <v>1696</v>
      </c>
      <c r="E135" s="188" t="s">
        <v>1626</v>
      </c>
      <c r="F135" s="6">
        <v>146</v>
      </c>
      <c r="G135" s="62"/>
      <c r="H135" s="116">
        <f>J135*3/40</f>
        <v>8.775</v>
      </c>
      <c r="J135" s="42">
        <v>117</v>
      </c>
      <c r="K135" s="43" t="s">
        <v>1429</v>
      </c>
      <c r="L135" s="115" t="s">
        <v>1360</v>
      </c>
    </row>
    <row r="136" spans="2:12" ht="12.75">
      <c r="B136" s="13" t="s">
        <v>333</v>
      </c>
      <c r="C136" t="s">
        <v>1694</v>
      </c>
      <c r="E136" s="188"/>
      <c r="F136" s="6">
        <v>43352</v>
      </c>
      <c r="G136" s="62"/>
      <c r="H136" s="116">
        <f>J136*3/40</f>
        <v>6615.525</v>
      </c>
      <c r="J136" s="42">
        <v>88207</v>
      </c>
      <c r="K136" s="43" t="s">
        <v>1429</v>
      </c>
      <c r="L136" s="115" t="s">
        <v>1360</v>
      </c>
    </row>
    <row r="137" spans="2:12" ht="12.75">
      <c r="B137" s="13" t="s">
        <v>1073</v>
      </c>
      <c r="C137" t="s">
        <v>583</v>
      </c>
      <c r="E137" s="188"/>
      <c r="F137" s="6">
        <v>17639</v>
      </c>
      <c r="G137" s="62"/>
      <c r="H137" s="116">
        <f>J137*3/40</f>
        <v>4191.375</v>
      </c>
      <c r="J137" s="42">
        <v>55885</v>
      </c>
      <c r="K137" s="43" t="s">
        <v>1429</v>
      </c>
      <c r="L137" s="115" t="s">
        <v>1360</v>
      </c>
    </row>
    <row r="138" spans="2:12" ht="12.75">
      <c r="B138" s="13" t="s">
        <v>1077</v>
      </c>
      <c r="C138" t="s">
        <v>584</v>
      </c>
      <c r="E138" s="188"/>
      <c r="F138" s="6">
        <v>580</v>
      </c>
      <c r="G138" s="62"/>
      <c r="H138" s="116">
        <f>J138*3/40</f>
        <v>49.5</v>
      </c>
      <c r="J138" s="42">
        <v>660</v>
      </c>
      <c r="K138" s="43" t="s">
        <v>1429</v>
      </c>
      <c r="L138" s="115" t="s">
        <v>1360</v>
      </c>
    </row>
    <row r="139" spans="3:9" ht="12.75">
      <c r="C139" s="1" t="s">
        <v>585</v>
      </c>
      <c r="G139" s="62">
        <f>SUM(F115:F138)</f>
        <v>12967196</v>
      </c>
      <c r="I139" s="62"/>
    </row>
    <row r="140" spans="1:10" ht="12.75">
      <c r="A140" s="69">
        <v>30</v>
      </c>
      <c r="B140" s="13" t="s">
        <v>1652</v>
      </c>
      <c r="C140" t="s">
        <v>586</v>
      </c>
      <c r="F140" s="6">
        <v>32596</v>
      </c>
      <c r="G140" s="62"/>
      <c r="H140" s="6">
        <v>8910</v>
      </c>
      <c r="I140" s="62"/>
      <c r="J140" s="56"/>
    </row>
    <row r="141" spans="2:9" ht="12.75">
      <c r="B141" s="13" t="s">
        <v>1653</v>
      </c>
      <c r="D141" t="s">
        <v>587</v>
      </c>
      <c r="F141" s="148">
        <v>816</v>
      </c>
      <c r="G141" s="62"/>
      <c r="H141" s="22">
        <v>173</v>
      </c>
      <c r="I141" s="62"/>
    </row>
    <row r="142" spans="2:10" ht="12.75">
      <c r="B142" s="49" t="s">
        <v>1399</v>
      </c>
      <c r="C142" s="50" t="s">
        <v>1069</v>
      </c>
      <c r="F142" s="148"/>
      <c r="G142" s="62"/>
      <c r="H142" s="22"/>
      <c r="I142" s="62"/>
      <c r="J142" s="167">
        <v>1433</v>
      </c>
    </row>
    <row r="143" spans="1:9" ht="12.75">
      <c r="A143" s="69">
        <v>31</v>
      </c>
      <c r="B143" s="13">
        <v>1</v>
      </c>
      <c r="C143" t="s">
        <v>588</v>
      </c>
      <c r="F143" s="6">
        <v>10307</v>
      </c>
      <c r="G143" s="62"/>
      <c r="H143" s="6">
        <v>1643</v>
      </c>
      <c r="I143" s="62"/>
    </row>
    <row r="144" spans="2:12" ht="12.75">
      <c r="B144" s="13">
        <v>2</v>
      </c>
      <c r="D144" t="s">
        <v>1626</v>
      </c>
      <c r="F144" s="6">
        <v>5284</v>
      </c>
      <c r="G144" s="62"/>
      <c r="H144" s="116">
        <f>J144*3/40</f>
        <v>687</v>
      </c>
      <c r="J144" s="42">
        <v>9160</v>
      </c>
      <c r="K144" s="43" t="s">
        <v>1429</v>
      </c>
      <c r="L144" s="115" t="s">
        <v>1360</v>
      </c>
    </row>
    <row r="145" spans="1:12" ht="12.75">
      <c r="A145" s="69">
        <v>32</v>
      </c>
      <c r="C145" t="s">
        <v>589</v>
      </c>
      <c r="F145" s="6">
        <v>947190</v>
      </c>
      <c r="G145" s="62"/>
      <c r="H145" s="116">
        <f>J145*3/40</f>
        <v>324065.025</v>
      </c>
      <c r="J145" s="42">
        <v>4320867</v>
      </c>
      <c r="K145" s="43" t="s">
        <v>590</v>
      </c>
      <c r="L145" s="115" t="s">
        <v>1360</v>
      </c>
    </row>
    <row r="146" spans="1:9" ht="12.75">
      <c r="A146" s="69">
        <v>33</v>
      </c>
      <c r="C146" t="s">
        <v>591</v>
      </c>
      <c r="F146" s="6">
        <v>240040</v>
      </c>
      <c r="G146" s="62"/>
      <c r="H146" s="6">
        <v>743808</v>
      </c>
      <c r="I146" s="62"/>
    </row>
    <row r="147" spans="2:9" ht="12.75">
      <c r="B147" s="13" t="s">
        <v>1091</v>
      </c>
      <c r="C147" t="s">
        <v>1086</v>
      </c>
      <c r="F147" s="6">
        <v>2085</v>
      </c>
      <c r="G147" s="62"/>
      <c r="H147" s="6">
        <v>1049</v>
      </c>
      <c r="I147" s="62"/>
    </row>
    <row r="148" spans="1:9" ht="12.75">
      <c r="A148" s="69">
        <v>34</v>
      </c>
      <c r="B148" s="13" t="s">
        <v>1652</v>
      </c>
      <c r="C148" s="12" t="s">
        <v>592</v>
      </c>
      <c r="F148" s="6">
        <v>9796</v>
      </c>
      <c r="G148" s="62"/>
      <c r="H148" s="6">
        <v>1860</v>
      </c>
      <c r="I148" s="62"/>
    </row>
    <row r="149" spans="2:9" ht="12.75">
      <c r="B149" s="13" t="s">
        <v>1653</v>
      </c>
      <c r="C149" s="12"/>
      <c r="D149" t="s">
        <v>593</v>
      </c>
      <c r="F149" s="6">
        <v>3696</v>
      </c>
      <c r="G149" s="62"/>
      <c r="H149" s="6">
        <v>628</v>
      </c>
      <c r="I149" s="62"/>
    </row>
    <row r="150" spans="1:9" ht="12.75">
      <c r="A150" s="69">
        <v>35</v>
      </c>
      <c r="C150" s="12" t="s">
        <v>1087</v>
      </c>
      <c r="F150" s="6">
        <v>726210</v>
      </c>
      <c r="G150" s="62"/>
      <c r="H150" s="6">
        <v>78994</v>
      </c>
      <c r="I150" s="62"/>
    </row>
    <row r="151" spans="1:9" ht="12.75">
      <c r="A151" s="69">
        <v>36</v>
      </c>
      <c r="C151" s="12" t="s">
        <v>1088</v>
      </c>
      <c r="F151" s="6">
        <v>311094</v>
      </c>
      <c r="G151" s="62"/>
      <c r="H151" s="6">
        <v>32367</v>
      </c>
      <c r="I151" s="62"/>
    </row>
    <row r="152" spans="1:9" ht="12.75">
      <c r="A152" s="69">
        <v>37</v>
      </c>
      <c r="B152" s="13" t="s">
        <v>1394</v>
      </c>
      <c r="C152" s="12" t="s">
        <v>594</v>
      </c>
      <c r="F152" s="6">
        <v>30391</v>
      </c>
      <c r="G152" s="62"/>
      <c r="H152" s="6">
        <v>2736</v>
      </c>
      <c r="I152" s="62"/>
    </row>
    <row r="153" spans="2:9" ht="12.75">
      <c r="B153" s="13" t="s">
        <v>1398</v>
      </c>
      <c r="C153" s="12" t="s">
        <v>1120</v>
      </c>
      <c r="F153" s="6">
        <v>1137437</v>
      </c>
      <c r="G153" s="62"/>
      <c r="H153" s="6">
        <v>412029</v>
      </c>
      <c r="I153" s="62"/>
    </row>
    <row r="154" spans="2:9" ht="12.75">
      <c r="B154" s="13" t="s">
        <v>332</v>
      </c>
      <c r="C154" s="12" t="s">
        <v>1089</v>
      </c>
      <c r="F154" s="6">
        <v>1819760</v>
      </c>
      <c r="G154" s="62"/>
      <c r="H154" s="6">
        <v>146020</v>
      </c>
      <c r="I154" s="62"/>
    </row>
    <row r="155" spans="2:9" ht="12.75">
      <c r="B155" s="13" t="s">
        <v>333</v>
      </c>
      <c r="C155" s="12" t="s">
        <v>1090</v>
      </c>
      <c r="F155" s="6">
        <v>285724</v>
      </c>
      <c r="G155" s="62"/>
      <c r="H155" s="6">
        <v>17616</v>
      </c>
      <c r="I155" s="62"/>
    </row>
    <row r="156" spans="2:9" ht="12.75">
      <c r="B156" s="13">
        <v>3</v>
      </c>
      <c r="C156" s="12" t="s">
        <v>1092</v>
      </c>
      <c r="F156" s="6">
        <v>941066</v>
      </c>
      <c r="G156" s="62"/>
      <c r="H156" s="6">
        <v>652019</v>
      </c>
      <c r="I156" s="62"/>
    </row>
    <row r="157" spans="2:9" ht="12.75">
      <c r="B157" s="13" t="s">
        <v>1095</v>
      </c>
      <c r="C157" s="12" t="s">
        <v>595</v>
      </c>
      <c r="F157" s="6">
        <v>9993836</v>
      </c>
      <c r="G157" s="62"/>
      <c r="H157" s="6">
        <v>7743368</v>
      </c>
      <c r="I157" s="62"/>
    </row>
    <row r="158" spans="2:9" ht="12.75">
      <c r="B158" s="13" t="s">
        <v>1096</v>
      </c>
      <c r="C158" s="12" t="s">
        <v>1093</v>
      </c>
      <c r="F158" s="6">
        <v>7231</v>
      </c>
      <c r="G158" s="62"/>
      <c r="H158" s="6">
        <v>11288</v>
      </c>
      <c r="I158" s="62"/>
    </row>
    <row r="159" spans="2:9" ht="12.75">
      <c r="B159" s="13" t="s">
        <v>1097</v>
      </c>
      <c r="C159" s="12" t="s">
        <v>596</v>
      </c>
      <c r="F159" s="6">
        <v>1546732</v>
      </c>
      <c r="G159" s="62"/>
      <c r="H159" s="6">
        <v>1467941</v>
      </c>
      <c r="I159" s="62"/>
    </row>
    <row r="160" spans="2:9" ht="12.75">
      <c r="B160" s="13" t="s">
        <v>1098</v>
      </c>
      <c r="C160" t="s">
        <v>1094</v>
      </c>
      <c r="F160" s="6">
        <v>2859</v>
      </c>
      <c r="G160" s="62"/>
      <c r="H160" s="6">
        <v>5535</v>
      </c>
      <c r="I160" s="62"/>
    </row>
    <row r="161" spans="1:9" ht="12.75">
      <c r="A161" s="77"/>
      <c r="B161" s="82"/>
      <c r="C161" s="108" t="s">
        <v>1276</v>
      </c>
      <c r="D161" s="72"/>
      <c r="E161" s="72"/>
      <c r="F161" s="73"/>
      <c r="G161" s="74"/>
      <c r="H161" s="73"/>
      <c r="I161" s="62"/>
    </row>
    <row r="162" spans="1:9" ht="12.75">
      <c r="A162" s="69">
        <v>38</v>
      </c>
      <c r="C162" t="s">
        <v>597</v>
      </c>
      <c r="F162" s="6">
        <v>108030</v>
      </c>
      <c r="G162" s="62"/>
      <c r="H162" s="6">
        <v>6062</v>
      </c>
      <c r="I162" s="62"/>
    </row>
    <row r="163" spans="3:9" ht="12.75">
      <c r="C163" s="1" t="s">
        <v>598</v>
      </c>
      <c r="G163" s="62">
        <f>SUM(F152:F162)</f>
        <v>15873066</v>
      </c>
      <c r="I163" s="62">
        <f>SUM(H152:H162)</f>
        <v>10464614</v>
      </c>
    </row>
    <row r="164" spans="1:9" ht="12.75">
      <c r="A164" s="69">
        <v>39</v>
      </c>
      <c r="B164" s="13" t="s">
        <v>1652</v>
      </c>
      <c r="C164" t="s">
        <v>1099</v>
      </c>
      <c r="F164" s="6">
        <v>188962</v>
      </c>
      <c r="G164" s="62"/>
      <c r="H164" s="6">
        <v>164862</v>
      </c>
      <c r="I164" s="62"/>
    </row>
    <row r="165" spans="2:9" ht="12.75">
      <c r="B165" s="13" t="s">
        <v>1653</v>
      </c>
      <c r="C165" t="s">
        <v>1100</v>
      </c>
      <c r="F165" s="6">
        <v>31037</v>
      </c>
      <c r="G165" s="62"/>
      <c r="H165" s="6">
        <v>7028</v>
      </c>
      <c r="I165" s="62"/>
    </row>
    <row r="166" spans="2:9" ht="12.75">
      <c r="B166" s="13" t="s">
        <v>1658</v>
      </c>
      <c r="C166" t="s">
        <v>599</v>
      </c>
      <c r="F166" s="6">
        <v>113883</v>
      </c>
      <c r="G166" s="62"/>
      <c r="H166" s="6">
        <v>36085</v>
      </c>
      <c r="I166" s="62"/>
    </row>
    <row r="167" spans="2:9" ht="12.75">
      <c r="B167" s="13" t="s">
        <v>82</v>
      </c>
      <c r="C167" t="s">
        <v>1101</v>
      </c>
      <c r="F167" s="6">
        <v>30670</v>
      </c>
      <c r="G167" s="62"/>
      <c r="H167" s="6">
        <v>7903</v>
      </c>
      <c r="I167" s="62"/>
    </row>
    <row r="168" spans="2:9" ht="12.75">
      <c r="B168" s="13" t="s">
        <v>83</v>
      </c>
      <c r="C168" t="s">
        <v>1102</v>
      </c>
      <c r="F168" s="6">
        <v>67172</v>
      </c>
      <c r="G168" s="62"/>
      <c r="H168" s="6">
        <v>17146</v>
      </c>
      <c r="I168" s="62"/>
    </row>
    <row r="169" spans="2:9" ht="12.75">
      <c r="B169" s="13" t="s">
        <v>1667</v>
      </c>
      <c r="C169" t="s">
        <v>1103</v>
      </c>
      <c r="F169" s="6">
        <v>17513</v>
      </c>
      <c r="G169" s="62"/>
      <c r="H169" s="6">
        <v>7324</v>
      </c>
      <c r="I169" s="62"/>
    </row>
    <row r="170" spans="2:9" ht="12.75">
      <c r="B170" s="13" t="s">
        <v>1392</v>
      </c>
      <c r="C170" t="s">
        <v>1104</v>
      </c>
      <c r="F170" s="6">
        <v>6683</v>
      </c>
      <c r="G170" s="62"/>
      <c r="H170" s="6">
        <v>2923</v>
      </c>
      <c r="I170" s="62"/>
    </row>
    <row r="171" spans="2:9" ht="12.75">
      <c r="B171" s="13" t="s">
        <v>1399</v>
      </c>
      <c r="C171" t="s">
        <v>1105</v>
      </c>
      <c r="F171" s="6">
        <v>23792</v>
      </c>
      <c r="G171" s="62"/>
      <c r="H171" s="6">
        <v>158079</v>
      </c>
      <c r="I171" s="62"/>
    </row>
    <row r="172" spans="3:9" ht="12.75">
      <c r="C172" s="1" t="s">
        <v>1106</v>
      </c>
      <c r="G172" s="62">
        <f>SUM(F164:F171)</f>
        <v>479712</v>
      </c>
      <c r="I172" s="62">
        <f>SUM(H164:H171)</f>
        <v>401350</v>
      </c>
    </row>
    <row r="173" spans="1:12" ht="12.75">
      <c r="A173" s="69">
        <v>40</v>
      </c>
      <c r="B173" s="13" t="s">
        <v>1652</v>
      </c>
      <c r="C173" t="s">
        <v>810</v>
      </c>
      <c r="F173" s="6">
        <v>1365456</v>
      </c>
      <c r="G173" s="62"/>
      <c r="H173" s="25">
        <f>J173*20</f>
        <v>995060</v>
      </c>
      <c r="I173" s="62"/>
      <c r="J173" s="23">
        <v>49753</v>
      </c>
      <c r="K173" s="24" t="s">
        <v>622</v>
      </c>
      <c r="L173" s="31" t="s">
        <v>142</v>
      </c>
    </row>
    <row r="174" spans="2:12" ht="12.75">
      <c r="B174" s="13" t="s">
        <v>1653</v>
      </c>
      <c r="C174" t="s">
        <v>1107</v>
      </c>
      <c r="F174" s="6">
        <v>1873592</v>
      </c>
      <c r="G174" s="62"/>
      <c r="H174" s="25">
        <f>J174*5</f>
        <v>2210735</v>
      </c>
      <c r="I174" s="62"/>
      <c r="J174" s="23">
        <v>442147</v>
      </c>
      <c r="K174" s="24" t="s">
        <v>622</v>
      </c>
      <c r="L174" s="31" t="s">
        <v>143</v>
      </c>
    </row>
    <row r="175" spans="2:12" ht="12.75">
      <c r="B175" s="13" t="s">
        <v>1658</v>
      </c>
      <c r="C175" t="s">
        <v>1615</v>
      </c>
      <c r="F175" s="6">
        <v>481296</v>
      </c>
      <c r="G175" s="62"/>
      <c r="H175" s="25">
        <f>J175*20</f>
        <v>136760</v>
      </c>
      <c r="I175" s="62"/>
      <c r="J175" s="23">
        <v>6838</v>
      </c>
      <c r="K175" s="24" t="s">
        <v>622</v>
      </c>
      <c r="L175" s="31" t="s">
        <v>142</v>
      </c>
    </row>
    <row r="176" spans="1:12" s="16" customFormat="1" ht="12.75">
      <c r="A176" s="77"/>
      <c r="B176" s="82" t="s">
        <v>1399</v>
      </c>
      <c r="C176" s="72" t="s">
        <v>1108</v>
      </c>
      <c r="D176" s="72"/>
      <c r="E176" s="72"/>
      <c r="F176" s="73"/>
      <c r="G176" s="74"/>
      <c r="H176" s="73"/>
      <c r="I176" s="63"/>
      <c r="J176" s="117"/>
      <c r="K176" s="54"/>
      <c r="L176" s="119"/>
    </row>
    <row r="177" spans="2:12" ht="12.75">
      <c r="B177" s="13" t="s">
        <v>1666</v>
      </c>
      <c r="C177" t="s">
        <v>1109</v>
      </c>
      <c r="F177" s="6">
        <v>10407</v>
      </c>
      <c r="G177" s="62"/>
      <c r="H177" s="25">
        <f>J177/8</f>
        <v>1072</v>
      </c>
      <c r="I177" s="62"/>
      <c r="J177" s="23">
        <v>8576</v>
      </c>
      <c r="K177" s="24" t="s">
        <v>622</v>
      </c>
      <c r="L177" s="119" t="s">
        <v>362</v>
      </c>
    </row>
    <row r="178" spans="2:12" ht="12.75">
      <c r="B178" s="13" t="s">
        <v>1667</v>
      </c>
      <c r="C178" t="s">
        <v>1110</v>
      </c>
      <c r="F178" s="6">
        <v>50935</v>
      </c>
      <c r="G178" s="62"/>
      <c r="H178" s="25">
        <f>J178*5</f>
        <v>55875</v>
      </c>
      <c r="I178" s="62"/>
      <c r="J178" s="23">
        <v>11175</v>
      </c>
      <c r="K178" s="24" t="s">
        <v>622</v>
      </c>
      <c r="L178" s="31" t="s">
        <v>143</v>
      </c>
    </row>
    <row r="179" spans="2:12" ht="12.75">
      <c r="B179" s="13" t="s">
        <v>1392</v>
      </c>
      <c r="C179" t="s">
        <v>1111</v>
      </c>
      <c r="F179" s="6">
        <v>6412</v>
      </c>
      <c r="G179" s="62"/>
      <c r="H179" s="25">
        <f>J179</f>
        <v>162</v>
      </c>
      <c r="I179" s="62"/>
      <c r="J179" s="23">
        <v>162</v>
      </c>
      <c r="K179" s="24" t="s">
        <v>622</v>
      </c>
      <c r="L179" s="31" t="s">
        <v>144</v>
      </c>
    </row>
    <row r="180" spans="1:12" ht="12.75">
      <c r="A180" s="77"/>
      <c r="B180" s="82" t="s">
        <v>600</v>
      </c>
      <c r="C180" s="72" t="s">
        <v>1112</v>
      </c>
      <c r="D180" s="72"/>
      <c r="E180" s="72"/>
      <c r="F180" s="73"/>
      <c r="G180" s="74"/>
      <c r="H180" s="73"/>
      <c r="I180" s="62"/>
      <c r="J180" s="23"/>
      <c r="K180" s="24"/>
      <c r="L180" s="31"/>
    </row>
    <row r="181" spans="1:12" ht="12.75">
      <c r="A181" s="137"/>
      <c r="B181" s="168" t="s">
        <v>601</v>
      </c>
      <c r="C181" s="71" t="s">
        <v>1113</v>
      </c>
      <c r="D181" s="48"/>
      <c r="E181" s="48"/>
      <c r="F181" s="51"/>
      <c r="G181" s="65"/>
      <c r="H181" s="128">
        <f>J181*20</f>
        <v>0</v>
      </c>
      <c r="I181" s="62"/>
      <c r="J181" s="23"/>
      <c r="K181" s="24"/>
      <c r="L181" s="31"/>
    </row>
    <row r="182" spans="1:12" ht="12.75">
      <c r="A182" s="137"/>
      <c r="B182" s="168" t="s">
        <v>602</v>
      </c>
      <c r="C182" s="71" t="s">
        <v>1114</v>
      </c>
      <c r="D182" s="48"/>
      <c r="E182" s="48"/>
      <c r="F182" s="51"/>
      <c r="G182" s="65"/>
      <c r="H182" s="128">
        <f>J182*20</f>
        <v>0</v>
      </c>
      <c r="I182" s="62"/>
      <c r="J182" s="23"/>
      <c r="K182" s="24"/>
      <c r="L182" s="31"/>
    </row>
    <row r="183" spans="2:12" ht="12.75">
      <c r="B183" s="106" t="s">
        <v>1708</v>
      </c>
      <c r="C183" s="12" t="s">
        <v>1277</v>
      </c>
      <c r="F183" s="6">
        <v>31570</v>
      </c>
      <c r="G183" s="62"/>
      <c r="H183" s="25">
        <f>J183</f>
        <v>872</v>
      </c>
      <c r="I183" s="62"/>
      <c r="J183" s="23">
        <v>872</v>
      </c>
      <c r="K183" s="24" t="s">
        <v>622</v>
      </c>
      <c r="L183" s="31" t="s">
        <v>144</v>
      </c>
    </row>
    <row r="184" spans="2:12" ht="12.75">
      <c r="B184" s="13" t="s">
        <v>1709</v>
      </c>
      <c r="C184" s="12" t="s">
        <v>1115</v>
      </c>
      <c r="F184" s="6">
        <v>158747</v>
      </c>
      <c r="G184" s="62"/>
      <c r="H184" s="25">
        <f>F184/5</f>
        <v>31749.4</v>
      </c>
      <c r="I184" s="62"/>
      <c r="L184" s="31" t="s">
        <v>1470</v>
      </c>
    </row>
    <row r="185" spans="2:9" ht="12.75">
      <c r="B185" s="13" t="s">
        <v>1710</v>
      </c>
      <c r="C185" s="12" t="s">
        <v>1116</v>
      </c>
      <c r="F185" s="6">
        <v>585</v>
      </c>
      <c r="G185" s="62"/>
      <c r="H185" s="6">
        <v>49</v>
      </c>
      <c r="I185" s="62"/>
    </row>
    <row r="186" spans="1:9" ht="12.75">
      <c r="A186" s="77"/>
      <c r="B186" s="82"/>
      <c r="C186" s="72" t="s">
        <v>650</v>
      </c>
      <c r="D186" s="72"/>
      <c r="E186" s="72"/>
      <c r="F186" s="73"/>
      <c r="G186" s="74"/>
      <c r="H186" s="73"/>
      <c r="I186" s="62"/>
    </row>
    <row r="187" spans="2:12" ht="12.75">
      <c r="B187" s="13" t="s">
        <v>1711</v>
      </c>
      <c r="C187" s="12" t="s">
        <v>1117</v>
      </c>
      <c r="F187" s="6">
        <v>35193</v>
      </c>
      <c r="G187" s="62"/>
      <c r="H187" s="25">
        <f>F187/10</f>
        <v>3519.3</v>
      </c>
      <c r="I187" s="62"/>
      <c r="L187" s="31" t="s">
        <v>1471</v>
      </c>
    </row>
    <row r="188" spans="3:9" ht="12.75">
      <c r="C188" s="1" t="s">
        <v>817</v>
      </c>
      <c r="G188" s="62">
        <f>SUM(F173:F187)</f>
        <v>4014193</v>
      </c>
      <c r="I188" s="62"/>
    </row>
    <row r="189" spans="1:9" ht="12.75">
      <c r="A189" s="77"/>
      <c r="B189" s="82"/>
      <c r="C189" s="103" t="s">
        <v>1118</v>
      </c>
      <c r="D189" s="72"/>
      <c r="E189" s="72"/>
      <c r="F189" s="73"/>
      <c r="G189" s="74">
        <f>SUM(F10:F188)</f>
        <v>122685352</v>
      </c>
      <c r="H189" s="73"/>
      <c r="I189" s="64"/>
    </row>
    <row r="190" spans="1:9" ht="12.75">
      <c r="A190" s="77"/>
      <c r="B190" s="103" t="s">
        <v>0</v>
      </c>
      <c r="C190" s="72"/>
      <c r="D190" s="72"/>
      <c r="E190" s="72"/>
      <c r="F190" s="73"/>
      <c r="G190" s="74"/>
      <c r="H190" s="73"/>
      <c r="I190" s="62"/>
    </row>
    <row r="191" spans="1:9" ht="12.75">
      <c r="A191" s="69">
        <v>41</v>
      </c>
      <c r="B191" s="13" t="s">
        <v>1394</v>
      </c>
      <c r="C191" t="s">
        <v>1119</v>
      </c>
      <c r="F191" s="6">
        <v>47000</v>
      </c>
      <c r="G191" s="62"/>
      <c r="H191" s="6">
        <v>479736</v>
      </c>
      <c r="I191" s="62"/>
    </row>
    <row r="192" spans="2:9" ht="12.75">
      <c r="B192" s="13" t="s">
        <v>1398</v>
      </c>
      <c r="C192" t="s">
        <v>603</v>
      </c>
      <c r="F192" s="6">
        <v>5034</v>
      </c>
      <c r="G192" s="62"/>
      <c r="H192" s="6">
        <v>7458</v>
      </c>
      <c r="I192" s="62"/>
    </row>
    <row r="193" spans="2:9" ht="12.75">
      <c r="B193" s="13" t="s">
        <v>1589</v>
      </c>
      <c r="C193" t="s">
        <v>610</v>
      </c>
      <c r="F193" s="6">
        <v>0</v>
      </c>
      <c r="G193" s="62"/>
      <c r="H193" s="6">
        <v>0</v>
      </c>
      <c r="I193" s="62"/>
    </row>
    <row r="194" spans="2:9" ht="12.75">
      <c r="B194" s="13" t="s">
        <v>332</v>
      </c>
      <c r="C194" t="s">
        <v>874</v>
      </c>
      <c r="F194" s="6">
        <v>1718</v>
      </c>
      <c r="G194" s="62"/>
      <c r="H194" s="6">
        <v>5131</v>
      </c>
      <c r="I194" s="62"/>
    </row>
    <row r="195" spans="2:9" ht="12.75">
      <c r="B195" s="13" t="s">
        <v>333</v>
      </c>
      <c r="C195" t="s">
        <v>875</v>
      </c>
      <c r="F195" s="6">
        <v>916484</v>
      </c>
      <c r="G195" s="62"/>
      <c r="H195" s="6">
        <v>2726259</v>
      </c>
      <c r="I195" s="62"/>
    </row>
    <row r="196" spans="2:9" ht="12.75">
      <c r="B196" s="13" t="s">
        <v>1459</v>
      </c>
      <c r="C196" t="s">
        <v>611</v>
      </c>
      <c r="F196" s="6">
        <v>922748</v>
      </c>
      <c r="G196" s="62"/>
      <c r="H196" s="6">
        <v>1419532</v>
      </c>
      <c r="I196" s="62"/>
    </row>
    <row r="197" spans="2:9" ht="12.75">
      <c r="B197" s="13" t="s">
        <v>1460</v>
      </c>
      <c r="C197" t="s">
        <v>612</v>
      </c>
      <c r="F197" s="6">
        <v>10185</v>
      </c>
      <c r="G197" s="62"/>
      <c r="H197" s="6">
        <v>17013</v>
      </c>
      <c r="I197" s="62"/>
    </row>
    <row r="198" spans="2:9" ht="12.75">
      <c r="B198" s="13">
        <v>4</v>
      </c>
      <c r="C198" t="s">
        <v>871</v>
      </c>
      <c r="F198" s="6">
        <v>1851</v>
      </c>
      <c r="G198" s="62"/>
      <c r="H198" s="6">
        <v>1719</v>
      </c>
      <c r="I198" s="62"/>
    </row>
    <row r="199" spans="3:9" ht="12.75">
      <c r="C199" s="1" t="s">
        <v>872</v>
      </c>
      <c r="G199" s="62">
        <f>SUM(F191:F198)</f>
        <v>1905020</v>
      </c>
      <c r="I199" s="62">
        <f>SUM(H191:H198)</f>
        <v>4656848</v>
      </c>
    </row>
    <row r="200" spans="1:9" ht="12.75">
      <c r="A200" s="69">
        <v>42</v>
      </c>
      <c r="C200" t="s">
        <v>873</v>
      </c>
      <c r="F200" s="6">
        <v>221556</v>
      </c>
      <c r="G200" s="62"/>
      <c r="H200" s="6">
        <v>92156</v>
      </c>
      <c r="I200" s="62"/>
    </row>
    <row r="201" spans="1:9" ht="12.75">
      <c r="A201" s="69">
        <v>43</v>
      </c>
      <c r="B201" s="13" t="s">
        <v>1394</v>
      </c>
      <c r="C201" t="s">
        <v>604</v>
      </c>
      <c r="F201" s="6">
        <v>142384</v>
      </c>
      <c r="G201" s="62"/>
      <c r="H201" s="6">
        <v>5468</v>
      </c>
      <c r="I201" s="62"/>
    </row>
    <row r="202" spans="2:9" ht="12.75">
      <c r="B202" s="13" t="s">
        <v>1398</v>
      </c>
      <c r="C202" t="s">
        <v>876</v>
      </c>
      <c r="F202" s="6">
        <v>14165</v>
      </c>
      <c r="G202" s="62"/>
      <c r="H202" s="6">
        <v>370</v>
      </c>
      <c r="I202" s="62"/>
    </row>
    <row r="203" spans="2:9" ht="12.75">
      <c r="B203" s="13" t="s">
        <v>332</v>
      </c>
      <c r="C203" t="s">
        <v>877</v>
      </c>
      <c r="F203" s="6">
        <v>89162</v>
      </c>
      <c r="G203" s="62"/>
      <c r="H203" s="6">
        <v>19968</v>
      </c>
      <c r="I203" s="62"/>
    </row>
    <row r="204" spans="2:9" ht="12.75">
      <c r="B204" s="13" t="s">
        <v>333</v>
      </c>
      <c r="C204" s="12" t="s">
        <v>878</v>
      </c>
      <c r="F204" s="6">
        <v>33648</v>
      </c>
      <c r="G204" s="62"/>
      <c r="H204" s="6">
        <v>2371</v>
      </c>
      <c r="I204" s="62"/>
    </row>
    <row r="205" spans="1:10" ht="12.75">
      <c r="A205" s="69">
        <v>44</v>
      </c>
      <c r="B205" s="13" t="s">
        <v>1652</v>
      </c>
      <c r="C205" s="12" t="s">
        <v>1622</v>
      </c>
      <c r="F205" s="6">
        <v>65893</v>
      </c>
      <c r="G205" s="62"/>
      <c r="H205" s="6">
        <v>37686</v>
      </c>
      <c r="I205" s="62"/>
      <c r="J205" s="56"/>
    </row>
    <row r="206" spans="2:10" ht="12.75">
      <c r="B206" s="13" t="s">
        <v>1653</v>
      </c>
      <c r="C206" s="12" t="s">
        <v>881</v>
      </c>
      <c r="F206" s="6">
        <v>9997</v>
      </c>
      <c r="G206" s="62"/>
      <c r="H206" s="6">
        <v>31</v>
      </c>
      <c r="I206" s="62"/>
      <c r="J206" s="56"/>
    </row>
    <row r="207" spans="1:12" s="16" customFormat="1" ht="12.75">
      <c r="A207" s="77"/>
      <c r="B207" s="82" t="s">
        <v>420</v>
      </c>
      <c r="C207" s="72" t="s">
        <v>882</v>
      </c>
      <c r="D207" s="72"/>
      <c r="E207" s="72"/>
      <c r="F207" s="73"/>
      <c r="G207" s="74"/>
      <c r="H207" s="73"/>
      <c r="I207" s="63"/>
      <c r="J207" s="169"/>
      <c r="L207" s="120"/>
    </row>
    <row r="208" spans="2:10" ht="12.75">
      <c r="B208" s="13" t="s">
        <v>1658</v>
      </c>
      <c r="C208" s="12" t="s">
        <v>879</v>
      </c>
      <c r="F208" s="6">
        <v>12254</v>
      </c>
      <c r="G208" s="62"/>
      <c r="H208" s="6">
        <v>3444</v>
      </c>
      <c r="I208" s="62"/>
      <c r="J208" s="56"/>
    </row>
    <row r="209" spans="2:10" ht="12.75">
      <c r="B209" s="13" t="s">
        <v>1666</v>
      </c>
      <c r="C209" s="12" t="s">
        <v>605</v>
      </c>
      <c r="F209" s="6">
        <v>19084</v>
      </c>
      <c r="G209" s="62"/>
      <c r="H209" s="6">
        <v>19</v>
      </c>
      <c r="I209" s="62"/>
      <c r="J209" s="56"/>
    </row>
    <row r="210" spans="2:10" ht="12.75">
      <c r="B210" s="13" t="s">
        <v>1667</v>
      </c>
      <c r="C210" s="12" t="s">
        <v>880</v>
      </c>
      <c r="F210" s="6">
        <v>901023</v>
      </c>
      <c r="G210" s="62"/>
      <c r="H210" s="6">
        <v>1892</v>
      </c>
      <c r="I210" s="62"/>
      <c r="J210" s="56"/>
    </row>
    <row r="211" spans="2:9" ht="12.75">
      <c r="B211" s="13" t="s">
        <v>529</v>
      </c>
      <c r="C211" s="12" t="s">
        <v>804</v>
      </c>
      <c r="F211" s="6">
        <v>89036</v>
      </c>
      <c r="G211" s="62"/>
      <c r="H211" s="6">
        <v>22169</v>
      </c>
      <c r="I211" s="62"/>
    </row>
    <row r="212" spans="2:9" ht="12.75">
      <c r="B212" s="13" t="s">
        <v>530</v>
      </c>
      <c r="C212" s="12" t="s">
        <v>883</v>
      </c>
      <c r="F212" s="6">
        <v>24703</v>
      </c>
      <c r="G212" s="62"/>
      <c r="H212" s="6">
        <v>4793</v>
      </c>
      <c r="I212" s="62"/>
    </row>
    <row r="213" spans="3:9" ht="12.75">
      <c r="C213" s="1" t="s">
        <v>202</v>
      </c>
      <c r="F213" s="21"/>
      <c r="G213" s="63">
        <f>SUM(F205:F212)</f>
        <v>1121990</v>
      </c>
      <c r="H213" s="21"/>
      <c r="I213" s="63">
        <f>SUM(H205:H212)</f>
        <v>70034</v>
      </c>
    </row>
    <row r="214" spans="1:9" ht="12.75">
      <c r="A214" s="69">
        <v>45</v>
      </c>
      <c r="B214" s="13">
        <v>1</v>
      </c>
      <c r="C214" s="12" t="s">
        <v>261</v>
      </c>
      <c r="F214" s="6">
        <v>40343</v>
      </c>
      <c r="G214" s="62"/>
      <c r="H214" s="6">
        <v>1094</v>
      </c>
      <c r="I214" s="62"/>
    </row>
    <row r="215" spans="2:9" ht="12.75">
      <c r="B215" s="13">
        <v>2</v>
      </c>
      <c r="C215" s="12" t="s">
        <v>260</v>
      </c>
      <c r="F215" s="6">
        <v>181676</v>
      </c>
      <c r="G215" s="62"/>
      <c r="H215" s="6">
        <v>21412</v>
      </c>
      <c r="I215" s="62"/>
    </row>
    <row r="216" spans="1:10" ht="12.75">
      <c r="A216" s="69">
        <v>46</v>
      </c>
      <c r="B216" s="106">
        <v>1</v>
      </c>
      <c r="C216" s="17" t="s">
        <v>262</v>
      </c>
      <c r="D216" s="16"/>
      <c r="E216" s="16"/>
      <c r="F216" s="21">
        <v>3057</v>
      </c>
      <c r="G216" s="63"/>
      <c r="H216" s="21">
        <v>12</v>
      </c>
      <c r="I216" s="63"/>
      <c r="J216" s="107"/>
    </row>
    <row r="217" spans="2:9" ht="12.75">
      <c r="B217" s="13" t="s">
        <v>332</v>
      </c>
      <c r="C217" s="12" t="s">
        <v>203</v>
      </c>
      <c r="F217" s="6">
        <v>100001</v>
      </c>
      <c r="G217" s="62"/>
      <c r="H217" s="6">
        <v>2904</v>
      </c>
      <c r="I217" s="62"/>
    </row>
    <row r="218" spans="2:9" ht="12.75">
      <c r="B218" s="13" t="s">
        <v>333</v>
      </c>
      <c r="C218" s="12" t="s">
        <v>204</v>
      </c>
      <c r="F218" s="6">
        <v>1881</v>
      </c>
      <c r="G218" s="62"/>
      <c r="H218" s="6">
        <v>79</v>
      </c>
      <c r="I218" s="62"/>
    </row>
    <row r="219" spans="3:9" ht="12.75">
      <c r="C219" s="1" t="s">
        <v>263</v>
      </c>
      <c r="G219" s="62">
        <f>SUM(F214:F218)</f>
        <v>326958</v>
      </c>
      <c r="I219" s="62">
        <f>SUM(H214:H218)</f>
        <v>25501</v>
      </c>
    </row>
    <row r="220" spans="1:9" ht="12.75">
      <c r="A220" s="69">
        <v>47</v>
      </c>
      <c r="C220" s="12" t="s">
        <v>205</v>
      </c>
      <c r="F220" s="6">
        <v>57221</v>
      </c>
      <c r="G220" s="62"/>
      <c r="H220" s="6">
        <v>4537</v>
      </c>
      <c r="I220" s="62"/>
    </row>
    <row r="221" spans="1:9" ht="12.75">
      <c r="A221" s="69">
        <v>48</v>
      </c>
      <c r="C221" s="12" t="s">
        <v>264</v>
      </c>
      <c r="F221" s="6">
        <v>13759</v>
      </c>
      <c r="G221" s="62"/>
      <c r="H221" s="6">
        <v>935</v>
      </c>
      <c r="I221" s="62"/>
    </row>
    <row r="222" spans="1:9" ht="12.75">
      <c r="A222" s="69">
        <v>49</v>
      </c>
      <c r="C222" s="12" t="s">
        <v>265</v>
      </c>
      <c r="F222" s="6">
        <v>24803</v>
      </c>
      <c r="G222" s="62"/>
      <c r="H222" s="6">
        <v>698</v>
      </c>
      <c r="I222" s="62"/>
    </row>
    <row r="223" spans="1:9" ht="12.75">
      <c r="A223" s="69">
        <v>50</v>
      </c>
      <c r="C223" t="s">
        <v>206</v>
      </c>
      <c r="F223" s="6">
        <v>61693</v>
      </c>
      <c r="G223" s="62"/>
      <c r="H223" s="6">
        <v>2222</v>
      </c>
      <c r="I223" s="62"/>
    </row>
    <row r="224" spans="1:9" ht="12.75">
      <c r="A224" s="69">
        <v>51</v>
      </c>
      <c r="B224" s="13">
        <v>1</v>
      </c>
      <c r="C224" t="s">
        <v>266</v>
      </c>
      <c r="F224" s="6">
        <v>5001526</v>
      </c>
      <c r="G224" s="62"/>
      <c r="H224" s="6">
        <v>1758542</v>
      </c>
      <c r="I224" s="62"/>
    </row>
    <row r="225" spans="2:9" ht="12.75">
      <c r="B225" s="13">
        <v>2</v>
      </c>
      <c r="C225" t="s">
        <v>267</v>
      </c>
      <c r="F225" s="6">
        <v>155421</v>
      </c>
      <c r="G225" s="62"/>
      <c r="H225" s="6">
        <v>43327</v>
      </c>
      <c r="I225" s="62"/>
    </row>
    <row r="226" spans="1:12" s="16" customFormat="1" ht="12.75">
      <c r="A226" s="69"/>
      <c r="B226" s="106" t="s">
        <v>1278</v>
      </c>
      <c r="C226" s="16" t="s">
        <v>207</v>
      </c>
      <c r="F226" s="21">
        <f>32012+99174</f>
        <v>131186</v>
      </c>
      <c r="G226" s="63"/>
      <c r="H226" s="21">
        <f>7549+31351</f>
        <v>38900</v>
      </c>
      <c r="I226" s="63"/>
      <c r="J226" s="107"/>
      <c r="L226" s="120"/>
    </row>
    <row r="227" spans="2:9" ht="12.75">
      <c r="B227" s="13" t="s">
        <v>1460</v>
      </c>
      <c r="C227" t="s">
        <v>208</v>
      </c>
      <c r="F227" s="6">
        <v>37556</v>
      </c>
      <c r="G227" s="62"/>
      <c r="H227" s="6">
        <v>12751</v>
      </c>
      <c r="I227" s="62"/>
    </row>
    <row r="228" spans="2:9" ht="12.75">
      <c r="B228" s="13" t="s">
        <v>1095</v>
      </c>
      <c r="C228" t="s">
        <v>209</v>
      </c>
      <c r="F228" s="6">
        <v>8761</v>
      </c>
      <c r="G228" s="62"/>
      <c r="H228" s="6">
        <v>1051</v>
      </c>
      <c r="I228" s="62"/>
    </row>
    <row r="229" spans="2:9" ht="12.75">
      <c r="B229" s="13" t="s">
        <v>1096</v>
      </c>
      <c r="C229" t="s">
        <v>210</v>
      </c>
      <c r="F229" s="6">
        <v>2</v>
      </c>
      <c r="G229" s="62"/>
      <c r="H229" s="6">
        <v>0</v>
      </c>
      <c r="I229" s="62"/>
    </row>
    <row r="230" spans="2:9" ht="12.75">
      <c r="B230" s="13" t="s">
        <v>214</v>
      </c>
      <c r="C230" t="s">
        <v>211</v>
      </c>
      <c r="F230" s="6">
        <v>66308</v>
      </c>
      <c r="G230" s="62"/>
      <c r="H230" s="6">
        <v>11604</v>
      </c>
      <c r="I230" s="62"/>
    </row>
    <row r="231" spans="2:9" ht="12.75">
      <c r="B231" s="13" t="s">
        <v>1720</v>
      </c>
      <c r="C231" t="s">
        <v>212</v>
      </c>
      <c r="F231" s="6">
        <v>127216</v>
      </c>
      <c r="G231" s="62"/>
      <c r="H231" s="6">
        <v>15561</v>
      </c>
      <c r="I231" s="62"/>
    </row>
    <row r="232" spans="2:9" ht="12.75">
      <c r="B232" s="13" t="s">
        <v>1736</v>
      </c>
      <c r="C232" t="s">
        <v>268</v>
      </c>
      <c r="F232" s="6">
        <v>47771</v>
      </c>
      <c r="G232" s="62"/>
      <c r="H232" s="6">
        <v>3758</v>
      </c>
      <c r="I232" s="62"/>
    </row>
    <row r="233" spans="3:9" ht="12.75">
      <c r="C233" s="1" t="s">
        <v>213</v>
      </c>
      <c r="G233" s="63">
        <f>SUM(F224:F232)</f>
        <v>5575747</v>
      </c>
      <c r="H233" s="21"/>
      <c r="I233" s="63">
        <f>SUM(H224:H232)</f>
        <v>1885494</v>
      </c>
    </row>
    <row r="234" spans="1:9" ht="12.75">
      <c r="A234" s="69">
        <v>52</v>
      </c>
      <c r="B234" s="13">
        <v>1</v>
      </c>
      <c r="C234" t="s">
        <v>215</v>
      </c>
      <c r="F234" s="6">
        <v>107966</v>
      </c>
      <c r="G234" s="62"/>
      <c r="H234" s="6">
        <v>30763</v>
      </c>
      <c r="I234" s="62"/>
    </row>
    <row r="235" spans="2:9" ht="12.75">
      <c r="B235" s="13" t="s">
        <v>332</v>
      </c>
      <c r="D235" t="s">
        <v>216</v>
      </c>
      <c r="F235" s="6">
        <v>3149072</v>
      </c>
      <c r="G235" s="62"/>
      <c r="H235" s="6">
        <v>178438</v>
      </c>
      <c r="I235" s="62"/>
    </row>
    <row r="236" spans="2:9" ht="12.75">
      <c r="B236" s="13" t="s">
        <v>333</v>
      </c>
      <c r="D236" t="s">
        <v>217</v>
      </c>
      <c r="F236" s="6">
        <v>380751</v>
      </c>
      <c r="G236" s="62"/>
      <c r="H236" s="6">
        <v>43986</v>
      </c>
      <c r="I236" s="62"/>
    </row>
    <row r="237" spans="2:9" ht="12.75">
      <c r="B237" s="13" t="s">
        <v>1073</v>
      </c>
      <c r="D237" t="s">
        <v>218</v>
      </c>
      <c r="F237" s="6">
        <v>67086</v>
      </c>
      <c r="G237" s="62"/>
      <c r="H237" s="6">
        <v>6540</v>
      </c>
      <c r="I237" s="62"/>
    </row>
    <row r="238" spans="2:9" ht="12.75">
      <c r="B238" s="13" t="s">
        <v>1077</v>
      </c>
      <c r="C238" t="s">
        <v>219</v>
      </c>
      <c r="F238" s="6">
        <v>1472529</v>
      </c>
      <c r="G238" s="62"/>
      <c r="H238" s="6">
        <v>235194</v>
      </c>
      <c r="I238" s="62"/>
    </row>
    <row r="239" spans="2:9" ht="12.75">
      <c r="B239" s="13" t="s">
        <v>1078</v>
      </c>
      <c r="C239" t="s">
        <v>220</v>
      </c>
      <c r="F239" s="6">
        <v>19339</v>
      </c>
      <c r="G239" s="62"/>
      <c r="H239" s="6">
        <v>2215</v>
      </c>
      <c r="I239" s="62"/>
    </row>
    <row r="240" spans="3:9" ht="12.75">
      <c r="C240" s="1" t="s">
        <v>867</v>
      </c>
      <c r="G240" s="62">
        <f>SUM(F234:F239)</f>
        <v>5196743</v>
      </c>
      <c r="I240" s="62">
        <f>SUM(H234:H239)</f>
        <v>497136</v>
      </c>
    </row>
    <row r="241" spans="1:12" s="16" customFormat="1" ht="12.75">
      <c r="A241" s="69">
        <v>53</v>
      </c>
      <c r="B241" s="106" t="s">
        <v>1681</v>
      </c>
      <c r="C241" s="16" t="s">
        <v>1562</v>
      </c>
      <c r="F241" s="21">
        <v>26561</v>
      </c>
      <c r="G241" s="63"/>
      <c r="H241" s="21">
        <v>1176</v>
      </c>
      <c r="I241" s="63"/>
      <c r="J241" s="107"/>
      <c r="L241" s="120"/>
    </row>
    <row r="242" spans="1:12" s="16" customFormat="1" ht="12.75">
      <c r="A242" s="69"/>
      <c r="B242" s="106" t="s">
        <v>1682</v>
      </c>
      <c r="D242" s="16" t="s">
        <v>1279</v>
      </c>
      <c r="F242" s="21">
        <v>12930</v>
      </c>
      <c r="G242" s="63"/>
      <c r="H242" s="21">
        <v>2049</v>
      </c>
      <c r="I242" s="63"/>
      <c r="J242" s="107"/>
      <c r="L242" s="120"/>
    </row>
    <row r="243" spans="1:12" s="16" customFormat="1" ht="12.75">
      <c r="A243" s="69"/>
      <c r="B243" s="106" t="s">
        <v>1653</v>
      </c>
      <c r="C243" s="16" t="s">
        <v>269</v>
      </c>
      <c r="F243" s="21">
        <v>49176</v>
      </c>
      <c r="G243" s="63"/>
      <c r="H243" s="21">
        <v>4739</v>
      </c>
      <c r="I243" s="63"/>
      <c r="J243" s="107"/>
      <c r="L243" s="120"/>
    </row>
    <row r="244" spans="1:12" s="16" customFormat="1" ht="12.75">
      <c r="A244" s="69">
        <v>54</v>
      </c>
      <c r="B244" s="106">
        <v>1</v>
      </c>
      <c r="C244" s="16" t="s">
        <v>270</v>
      </c>
      <c r="F244" s="21">
        <v>3796066</v>
      </c>
      <c r="G244" s="63"/>
      <c r="H244" s="21">
        <v>451570</v>
      </c>
      <c r="I244" s="63"/>
      <c r="J244" s="107"/>
      <c r="L244" s="120"/>
    </row>
    <row r="245" spans="1:12" s="16" customFormat="1" ht="12.75">
      <c r="A245" s="69" t="s">
        <v>1280</v>
      </c>
      <c r="B245" s="106"/>
      <c r="C245" s="16" t="s">
        <v>1281</v>
      </c>
      <c r="F245" s="21">
        <v>1248912</v>
      </c>
      <c r="G245" s="63"/>
      <c r="H245" s="21">
        <v>80902</v>
      </c>
      <c r="I245" s="63"/>
      <c r="J245" s="107"/>
      <c r="L245" s="120"/>
    </row>
    <row r="246" spans="1:12" s="16" customFormat="1" ht="12.75">
      <c r="A246" s="69"/>
      <c r="B246" s="106">
        <v>2</v>
      </c>
      <c r="C246" s="16" t="s">
        <v>1306</v>
      </c>
      <c r="F246" s="21">
        <v>4605868</v>
      </c>
      <c r="G246" s="63"/>
      <c r="H246" s="21">
        <v>1305414</v>
      </c>
      <c r="I246" s="63"/>
      <c r="J246" s="107"/>
      <c r="L246" s="120"/>
    </row>
    <row r="247" spans="1:12" s="16" customFormat="1" ht="12.75">
      <c r="A247" s="69"/>
      <c r="B247" s="106" t="s">
        <v>1399</v>
      </c>
      <c r="C247" s="16" t="s">
        <v>271</v>
      </c>
      <c r="F247" s="21">
        <v>11570</v>
      </c>
      <c r="G247" s="63"/>
      <c r="H247" s="21">
        <v>4145</v>
      </c>
      <c r="I247" s="63"/>
      <c r="J247" s="107"/>
      <c r="L247" s="120"/>
    </row>
    <row r="248" spans="1:12" s="16" customFormat="1" ht="12.75">
      <c r="A248" s="69"/>
      <c r="B248" s="106"/>
      <c r="C248" s="136" t="s">
        <v>869</v>
      </c>
      <c r="F248" s="21"/>
      <c r="G248" s="63">
        <f>SUM(F244:F247)</f>
        <v>9662416</v>
      </c>
      <c r="H248" s="21"/>
      <c r="I248" s="63">
        <f>SUM(H244:H247)</f>
        <v>1842031</v>
      </c>
      <c r="J248" s="107"/>
      <c r="L248" s="120"/>
    </row>
    <row r="249" spans="1:9" ht="12.75">
      <c r="A249" s="69">
        <v>55</v>
      </c>
      <c r="B249" s="13">
        <v>1</v>
      </c>
      <c r="C249" t="s">
        <v>272</v>
      </c>
      <c r="F249" s="6">
        <v>831083</v>
      </c>
      <c r="G249" s="62"/>
      <c r="H249" s="6">
        <v>33503</v>
      </c>
      <c r="I249" s="62"/>
    </row>
    <row r="250" spans="1:12" s="16" customFormat="1" ht="12.75">
      <c r="A250" s="69"/>
      <c r="B250" s="106">
        <v>2</v>
      </c>
      <c r="C250" s="16" t="s">
        <v>1282</v>
      </c>
      <c r="F250" s="21">
        <v>2204276</v>
      </c>
      <c r="G250" s="63"/>
      <c r="H250" s="21">
        <v>57464</v>
      </c>
      <c r="I250" s="63"/>
      <c r="J250" s="107"/>
      <c r="L250" s="120"/>
    </row>
    <row r="251" spans="1:9" ht="12.75">
      <c r="A251" s="77"/>
      <c r="B251" s="82" t="s">
        <v>333</v>
      </c>
      <c r="C251" s="72" t="s">
        <v>273</v>
      </c>
      <c r="D251" s="72"/>
      <c r="E251" s="72"/>
      <c r="F251" s="73"/>
      <c r="G251" s="74"/>
      <c r="H251" s="73"/>
      <c r="I251" s="62"/>
    </row>
    <row r="252" spans="2:9" ht="12.75">
      <c r="B252" s="13" t="s">
        <v>1459</v>
      </c>
      <c r="C252" t="s">
        <v>1578</v>
      </c>
      <c r="F252" s="6">
        <v>1202902</v>
      </c>
      <c r="G252" s="62"/>
      <c r="H252" s="6">
        <v>40775</v>
      </c>
      <c r="I252" s="62"/>
    </row>
    <row r="253" spans="2:9" ht="12.75">
      <c r="B253" s="13" t="s">
        <v>1460</v>
      </c>
      <c r="C253" t="s">
        <v>274</v>
      </c>
      <c r="F253" s="6">
        <v>1658504</v>
      </c>
      <c r="G253" s="62"/>
      <c r="H253" s="6">
        <v>81427</v>
      </c>
      <c r="I253" s="62"/>
    </row>
    <row r="254" spans="2:9" ht="12.75">
      <c r="B254" s="13" t="s">
        <v>1055</v>
      </c>
      <c r="C254" s="12" t="s">
        <v>1570</v>
      </c>
      <c r="F254" s="6">
        <v>1542</v>
      </c>
      <c r="G254" s="62"/>
      <c r="H254" s="6">
        <v>18</v>
      </c>
      <c r="I254" s="62"/>
    </row>
    <row r="255" spans="2:9" ht="12.75">
      <c r="B255" s="13">
        <v>4</v>
      </c>
      <c r="C255" s="12" t="s">
        <v>1571</v>
      </c>
      <c r="F255" s="6">
        <v>816207</v>
      </c>
      <c r="G255" s="62"/>
      <c r="H255" s="6">
        <v>16997</v>
      </c>
      <c r="I255" s="62"/>
    </row>
    <row r="256" spans="3:9" ht="12.75">
      <c r="C256" s="1" t="s">
        <v>1572</v>
      </c>
      <c r="G256" s="62">
        <f>SUM(F249:F255)</f>
        <v>6714514</v>
      </c>
      <c r="I256" s="62">
        <f>SUM(H249:H255)</f>
        <v>230184</v>
      </c>
    </row>
    <row r="257" spans="1:9" ht="12.75">
      <c r="A257" s="69">
        <v>56</v>
      </c>
      <c r="B257" s="13" t="s">
        <v>1394</v>
      </c>
      <c r="C257" s="12" t="s">
        <v>1573</v>
      </c>
      <c r="F257" s="6">
        <v>277434</v>
      </c>
      <c r="G257" s="62"/>
      <c r="H257" s="6">
        <v>475</v>
      </c>
      <c r="I257" s="62"/>
    </row>
    <row r="258" spans="2:9" ht="12.75">
      <c r="B258" s="13" t="s">
        <v>1398</v>
      </c>
      <c r="D258" t="s">
        <v>275</v>
      </c>
      <c r="F258" s="6">
        <v>776781</v>
      </c>
      <c r="G258" s="62"/>
      <c r="H258" s="6">
        <v>476</v>
      </c>
      <c r="I258" s="62"/>
    </row>
    <row r="259" spans="2:9" ht="12.75">
      <c r="B259" s="13" t="s">
        <v>332</v>
      </c>
      <c r="D259" t="s">
        <v>276</v>
      </c>
      <c r="F259" s="6">
        <v>674421</v>
      </c>
      <c r="G259" s="62"/>
      <c r="H259" s="6">
        <v>7377</v>
      </c>
      <c r="I259" s="62"/>
    </row>
    <row r="260" spans="2:9" ht="12.75">
      <c r="B260" s="13" t="s">
        <v>333</v>
      </c>
      <c r="D260" t="s">
        <v>277</v>
      </c>
      <c r="F260" s="6">
        <v>674518</v>
      </c>
      <c r="G260" s="62"/>
      <c r="H260" s="6">
        <v>8364</v>
      </c>
      <c r="I260" s="62"/>
    </row>
    <row r="261" spans="2:9" ht="12.75">
      <c r="B261" s="13" t="s">
        <v>1073</v>
      </c>
      <c r="D261" t="s">
        <v>278</v>
      </c>
      <c r="F261" s="6">
        <v>165282</v>
      </c>
      <c r="G261" s="62"/>
      <c r="H261" s="6">
        <v>1189</v>
      </c>
      <c r="I261" s="62"/>
    </row>
    <row r="262" spans="2:9" ht="12.75">
      <c r="B262" s="13" t="s">
        <v>1077</v>
      </c>
      <c r="D262" t="s">
        <v>279</v>
      </c>
      <c r="F262" s="6">
        <v>165263</v>
      </c>
      <c r="G262" s="62"/>
      <c r="H262" s="6">
        <v>823</v>
      </c>
      <c r="I262" s="62"/>
    </row>
    <row r="263" spans="2:9" ht="12.75">
      <c r="B263" s="13" t="s">
        <v>1078</v>
      </c>
      <c r="D263" t="s">
        <v>280</v>
      </c>
      <c r="F263" s="6">
        <v>481145</v>
      </c>
      <c r="G263" s="62"/>
      <c r="H263" s="6">
        <v>7028</v>
      </c>
      <c r="I263" s="62"/>
    </row>
    <row r="264" spans="2:9" ht="12.75">
      <c r="B264" s="13">
        <v>3</v>
      </c>
      <c r="D264" t="s">
        <v>281</v>
      </c>
      <c r="F264" s="6">
        <v>2092</v>
      </c>
      <c r="G264" s="62"/>
      <c r="H264" s="6">
        <v>9</v>
      </c>
      <c r="I264" s="62"/>
    </row>
    <row r="265" spans="2:9" ht="12.75">
      <c r="B265" s="13" t="s">
        <v>1095</v>
      </c>
      <c r="D265" t="s">
        <v>282</v>
      </c>
      <c r="F265" s="6">
        <v>687887</v>
      </c>
      <c r="G265" s="62"/>
      <c r="H265" s="6">
        <v>10788</v>
      </c>
      <c r="I265" s="62"/>
    </row>
    <row r="266" spans="2:9" ht="12.75">
      <c r="B266" s="13" t="s">
        <v>1096</v>
      </c>
      <c r="C266" t="s">
        <v>283</v>
      </c>
      <c r="F266" s="6">
        <v>2051627</v>
      </c>
      <c r="G266" s="62"/>
      <c r="H266" s="6">
        <v>36995</v>
      </c>
      <c r="I266" s="62"/>
    </row>
    <row r="267" spans="2:9" ht="12.75">
      <c r="B267" s="13" t="s">
        <v>1097</v>
      </c>
      <c r="C267" t="s">
        <v>286</v>
      </c>
      <c r="F267" s="6">
        <v>4665</v>
      </c>
      <c r="G267" s="62"/>
      <c r="H267" s="6">
        <v>882</v>
      </c>
      <c r="I267" s="62"/>
    </row>
    <row r="268" spans="1:9" ht="12.75">
      <c r="A268" s="77"/>
      <c r="B268" s="82" t="s">
        <v>1319</v>
      </c>
      <c r="C268" s="72" t="s">
        <v>1283</v>
      </c>
      <c r="D268" s="72"/>
      <c r="E268" s="72"/>
      <c r="F268" s="73"/>
      <c r="G268" s="74"/>
      <c r="H268" s="73"/>
      <c r="I268" s="62"/>
    </row>
    <row r="269" spans="1:9" ht="12.75">
      <c r="A269" s="77"/>
      <c r="B269" s="82" t="s">
        <v>284</v>
      </c>
      <c r="C269" s="72"/>
      <c r="D269" s="72" t="s">
        <v>287</v>
      </c>
      <c r="E269" s="72"/>
      <c r="F269" s="73"/>
      <c r="G269" s="74"/>
      <c r="H269" s="73"/>
      <c r="I269" s="62"/>
    </row>
    <row r="270" spans="1:9" ht="12.75">
      <c r="A270" s="77"/>
      <c r="B270" s="82" t="s">
        <v>285</v>
      </c>
      <c r="C270" s="72"/>
      <c r="D270" s="72" t="s">
        <v>288</v>
      </c>
      <c r="E270" s="72"/>
      <c r="F270" s="73"/>
      <c r="G270" s="74"/>
      <c r="H270" s="73"/>
      <c r="I270" s="62"/>
    </row>
    <row r="271" spans="3:9" ht="12.75">
      <c r="C271" s="1" t="s">
        <v>1441</v>
      </c>
      <c r="G271" s="63">
        <f>SUM(F257:F270)</f>
        <v>5961115</v>
      </c>
      <c r="I271" s="62">
        <f>SUM(H257:H270)</f>
        <v>74406</v>
      </c>
    </row>
    <row r="272" spans="1:9" ht="12.75">
      <c r="A272" s="69">
        <v>57</v>
      </c>
      <c r="B272" s="13">
        <v>1</v>
      </c>
      <c r="C272" t="s">
        <v>289</v>
      </c>
      <c r="F272" s="6">
        <v>223219</v>
      </c>
      <c r="G272" s="62"/>
      <c r="H272" s="6">
        <v>3197</v>
      </c>
      <c r="I272" s="62"/>
    </row>
    <row r="273" spans="2:9" ht="12.75">
      <c r="B273" s="13" t="s">
        <v>849</v>
      </c>
      <c r="C273" s="12" t="s">
        <v>1575</v>
      </c>
      <c r="F273" s="6">
        <v>1424</v>
      </c>
      <c r="G273" s="62"/>
      <c r="H273" s="6">
        <v>20</v>
      </c>
      <c r="I273" s="64"/>
    </row>
    <row r="274" spans="2:9" ht="12.75">
      <c r="B274" s="13" t="s">
        <v>332</v>
      </c>
      <c r="C274" s="12" t="s">
        <v>290</v>
      </c>
      <c r="F274" s="6">
        <v>67544</v>
      </c>
      <c r="G274" s="62"/>
      <c r="H274" s="6">
        <v>342</v>
      </c>
      <c r="I274" s="64"/>
    </row>
    <row r="275" spans="2:9" ht="12.75">
      <c r="B275" s="13" t="s">
        <v>333</v>
      </c>
      <c r="C275" s="12"/>
      <c r="D275" s="12" t="s">
        <v>291</v>
      </c>
      <c r="F275" s="6">
        <v>7887</v>
      </c>
      <c r="G275" s="62"/>
      <c r="H275" s="6">
        <v>22</v>
      </c>
      <c r="I275" s="62"/>
    </row>
    <row r="276" spans="2:9" ht="12.75">
      <c r="B276" s="13" t="s">
        <v>1459</v>
      </c>
      <c r="C276" s="12" t="s">
        <v>1576</v>
      </c>
      <c r="F276" s="6">
        <v>58085</v>
      </c>
      <c r="G276" s="62"/>
      <c r="H276" s="6">
        <v>270</v>
      </c>
      <c r="I276" s="62"/>
    </row>
    <row r="277" spans="2:9" ht="12.75">
      <c r="B277" s="13" t="s">
        <v>1460</v>
      </c>
      <c r="C277" t="s">
        <v>292</v>
      </c>
      <c r="F277" s="6">
        <v>10714</v>
      </c>
      <c r="G277" s="62"/>
      <c r="H277" s="6">
        <v>38</v>
      </c>
      <c r="I277" s="62"/>
    </row>
    <row r="278" spans="2:9" ht="12.75">
      <c r="B278" s="13" t="s">
        <v>561</v>
      </c>
      <c r="C278" t="s">
        <v>293</v>
      </c>
      <c r="F278" s="6">
        <v>0</v>
      </c>
      <c r="G278" s="62"/>
      <c r="H278" s="6">
        <v>0</v>
      </c>
      <c r="I278" s="62"/>
    </row>
    <row r="279" spans="2:9" ht="12.75">
      <c r="B279" s="13">
        <v>4</v>
      </c>
      <c r="C279" t="s">
        <v>1577</v>
      </c>
      <c r="F279" s="6">
        <v>46103</v>
      </c>
      <c r="G279" s="62"/>
      <c r="H279" s="6">
        <v>999</v>
      </c>
      <c r="I279" s="62"/>
    </row>
    <row r="280" spans="2:9" ht="12.75">
      <c r="B280" s="13" t="s">
        <v>1720</v>
      </c>
      <c r="C280" t="s">
        <v>294</v>
      </c>
      <c r="F280" s="6">
        <v>9431</v>
      </c>
      <c r="G280" s="62"/>
      <c r="H280" s="6">
        <v>68</v>
      </c>
      <c r="I280" s="62"/>
    </row>
    <row r="281" spans="2:9" ht="12.75">
      <c r="B281" s="13" t="s">
        <v>1736</v>
      </c>
      <c r="C281" t="s">
        <v>295</v>
      </c>
      <c r="F281" s="6">
        <v>340397</v>
      </c>
      <c r="G281" s="62"/>
      <c r="H281" s="6">
        <v>3241</v>
      </c>
      <c r="I281" s="62"/>
    </row>
    <row r="282" spans="2:9" ht="12.75">
      <c r="B282" s="13" t="s">
        <v>1579</v>
      </c>
      <c r="C282" s="12" t="s">
        <v>296</v>
      </c>
      <c r="F282" s="6">
        <v>214657</v>
      </c>
      <c r="G282" s="62"/>
      <c r="H282" s="6">
        <v>5844</v>
      </c>
      <c r="I282" s="62"/>
    </row>
    <row r="283" spans="2:9" ht="12.75">
      <c r="B283" s="13" t="s">
        <v>1580</v>
      </c>
      <c r="C283" t="s">
        <v>297</v>
      </c>
      <c r="F283" s="6">
        <v>52732</v>
      </c>
      <c r="G283" s="62"/>
      <c r="H283" s="6">
        <v>1588</v>
      </c>
      <c r="I283" s="62"/>
    </row>
    <row r="284" spans="3:9" ht="12.75">
      <c r="C284" s="1" t="s">
        <v>1582</v>
      </c>
      <c r="G284" s="62">
        <f>SUM(F272:F283)</f>
        <v>1032193</v>
      </c>
      <c r="I284" s="62">
        <f>SUM(H272:H283)</f>
        <v>15629</v>
      </c>
    </row>
    <row r="285" spans="1:9" ht="12.75">
      <c r="A285" s="69">
        <v>58</v>
      </c>
      <c r="C285" t="s">
        <v>298</v>
      </c>
      <c r="G285" s="62"/>
      <c r="I285" s="62"/>
    </row>
    <row r="286" spans="2:9" ht="12.75">
      <c r="B286" s="13" t="s">
        <v>1584</v>
      </c>
      <c r="D286" t="s">
        <v>299</v>
      </c>
      <c r="F286" s="6">
        <v>2711381</v>
      </c>
      <c r="G286" s="62"/>
      <c r="H286" s="6">
        <v>25697192</v>
      </c>
      <c r="I286" s="62"/>
    </row>
    <row r="287" spans="2:9" ht="12.75">
      <c r="B287" s="13" t="s">
        <v>1585</v>
      </c>
      <c r="D287" t="s">
        <v>300</v>
      </c>
      <c r="F287" s="6">
        <v>2379088</v>
      </c>
      <c r="G287" s="62"/>
      <c r="H287" s="6">
        <v>11726067</v>
      </c>
      <c r="I287" s="62"/>
    </row>
    <row r="288" spans="2:9" ht="12.75">
      <c r="B288" s="13" t="s">
        <v>1144</v>
      </c>
      <c r="D288" t="s">
        <v>301</v>
      </c>
      <c r="F288" s="6">
        <v>8952</v>
      </c>
      <c r="G288" s="62"/>
      <c r="H288" s="6">
        <v>766593</v>
      </c>
      <c r="I288" s="62"/>
    </row>
    <row r="289" spans="2:9" ht="12.75">
      <c r="B289" s="13" t="s">
        <v>1398</v>
      </c>
      <c r="D289" t="s">
        <v>302</v>
      </c>
      <c r="F289" s="6">
        <v>396876</v>
      </c>
      <c r="G289" s="62"/>
      <c r="H289" s="6">
        <v>1293923</v>
      </c>
      <c r="I289" s="62"/>
    </row>
    <row r="290" spans="2:9" ht="12.75">
      <c r="B290" s="13" t="s">
        <v>1589</v>
      </c>
      <c r="D290" t="s">
        <v>303</v>
      </c>
      <c r="F290" s="6">
        <v>2889959</v>
      </c>
      <c r="G290" s="62"/>
      <c r="H290" s="6">
        <v>6182082</v>
      </c>
      <c r="I290" s="62"/>
    </row>
    <row r="291" spans="2:9" ht="12.75">
      <c r="B291" s="13">
        <v>2</v>
      </c>
      <c r="C291" t="s">
        <v>304</v>
      </c>
      <c r="F291" s="6">
        <v>336335</v>
      </c>
      <c r="G291" s="62"/>
      <c r="H291" s="6">
        <v>257099</v>
      </c>
      <c r="I291" s="62"/>
    </row>
    <row r="292" spans="2:9" ht="12.75">
      <c r="B292" s="13">
        <v>3</v>
      </c>
      <c r="C292" s="57" t="s">
        <v>145</v>
      </c>
      <c r="F292" s="6">
        <v>87240</v>
      </c>
      <c r="G292" s="62"/>
      <c r="H292" s="6">
        <v>18468</v>
      </c>
      <c r="I292" s="62"/>
    </row>
    <row r="293" spans="2:9" ht="12.75">
      <c r="B293" s="13">
        <v>4</v>
      </c>
      <c r="C293" t="s">
        <v>305</v>
      </c>
      <c r="F293" s="6">
        <v>2242675</v>
      </c>
      <c r="G293" s="62"/>
      <c r="H293" s="6">
        <v>892901</v>
      </c>
      <c r="I293" s="62"/>
    </row>
    <row r="294" spans="3:9" ht="12.75">
      <c r="C294" s="1" t="s">
        <v>232</v>
      </c>
      <c r="G294" s="62">
        <f>SUM(F286:F293)</f>
        <v>11052506</v>
      </c>
      <c r="I294" s="62">
        <f>SUM(H286:H293)</f>
        <v>46834325</v>
      </c>
    </row>
    <row r="295" spans="1:9" ht="12.75">
      <c r="A295" s="77"/>
      <c r="B295" s="82"/>
      <c r="C295" s="103" t="s">
        <v>1583</v>
      </c>
      <c r="D295" s="72"/>
      <c r="E295" s="72"/>
      <c r="F295" s="73"/>
      <c r="G295" s="74">
        <f>SUM(F191:F294)</f>
        <v>49296260</v>
      </c>
      <c r="H295" s="73"/>
      <c r="I295" s="65"/>
    </row>
    <row r="296" spans="1:9" ht="12.75">
      <c r="A296" s="77"/>
      <c r="B296" s="103" t="s">
        <v>1</v>
      </c>
      <c r="C296" s="72"/>
      <c r="D296" s="72"/>
      <c r="E296" s="72"/>
      <c r="F296" s="73"/>
      <c r="G296" s="74"/>
      <c r="H296" s="73"/>
      <c r="I296" s="65"/>
    </row>
    <row r="297" spans="1:9" ht="12.75">
      <c r="A297" s="69">
        <v>59</v>
      </c>
      <c r="B297" s="13" t="s">
        <v>1394</v>
      </c>
      <c r="C297" t="s">
        <v>306</v>
      </c>
      <c r="F297" s="6">
        <v>209459</v>
      </c>
      <c r="G297" s="62"/>
      <c r="H297" s="6">
        <v>294557</v>
      </c>
      <c r="I297" s="62"/>
    </row>
    <row r="298" spans="2:9" ht="12.75">
      <c r="B298" s="13" t="s">
        <v>1398</v>
      </c>
      <c r="C298" t="s">
        <v>307</v>
      </c>
      <c r="F298" s="6">
        <v>71019</v>
      </c>
      <c r="G298" s="62"/>
      <c r="H298" s="6">
        <v>156535</v>
      </c>
      <c r="I298" s="62"/>
    </row>
    <row r="299" spans="2:9" ht="12.75">
      <c r="B299" s="13" t="s">
        <v>332</v>
      </c>
      <c r="C299" t="s">
        <v>846</v>
      </c>
      <c r="F299" s="6">
        <v>28740</v>
      </c>
      <c r="G299" s="62"/>
      <c r="H299" s="6">
        <v>21433</v>
      </c>
      <c r="I299" s="62"/>
    </row>
    <row r="300" spans="2:9" ht="12.75">
      <c r="B300" s="13" t="s">
        <v>1071</v>
      </c>
      <c r="C300" t="s">
        <v>308</v>
      </c>
      <c r="F300" s="6">
        <v>64214</v>
      </c>
      <c r="G300" s="62"/>
      <c r="H300" s="6">
        <v>42210</v>
      </c>
      <c r="I300" s="62"/>
    </row>
    <row r="301" spans="2:9" ht="12.75">
      <c r="B301" s="13" t="s">
        <v>1072</v>
      </c>
      <c r="C301" t="s">
        <v>309</v>
      </c>
      <c r="F301" s="6">
        <v>244923</v>
      </c>
      <c r="G301" s="62"/>
      <c r="H301" s="6">
        <v>152764</v>
      </c>
      <c r="I301" s="62"/>
    </row>
    <row r="302" spans="1:9" ht="12.75">
      <c r="A302" s="69">
        <v>60</v>
      </c>
      <c r="B302" s="13">
        <v>1</v>
      </c>
      <c r="C302" t="s">
        <v>310</v>
      </c>
      <c r="F302" s="6">
        <v>2409</v>
      </c>
      <c r="G302" s="62"/>
      <c r="H302" s="6">
        <v>397</v>
      </c>
      <c r="I302" s="62"/>
    </row>
    <row r="303" spans="2:9" ht="12.75">
      <c r="B303" s="13">
        <v>2</v>
      </c>
      <c r="D303" t="s">
        <v>233</v>
      </c>
      <c r="F303" s="6">
        <v>170816</v>
      </c>
      <c r="G303" s="62"/>
      <c r="H303" s="6">
        <v>16755</v>
      </c>
      <c r="I303" s="62"/>
    </row>
    <row r="304" spans="1:9" ht="12.75">
      <c r="A304" s="69">
        <v>61</v>
      </c>
      <c r="B304" s="13">
        <v>1</v>
      </c>
      <c r="C304" t="s">
        <v>311</v>
      </c>
      <c r="F304" s="6">
        <v>269919</v>
      </c>
      <c r="G304" s="62"/>
      <c r="H304" s="6">
        <v>137264</v>
      </c>
      <c r="I304" s="62"/>
    </row>
    <row r="305" spans="2:9" ht="12.75">
      <c r="B305" s="13">
        <v>2</v>
      </c>
      <c r="D305" t="s">
        <v>312</v>
      </c>
      <c r="F305" s="6">
        <v>1578253</v>
      </c>
      <c r="G305" s="62"/>
      <c r="H305" s="6">
        <v>216221</v>
      </c>
      <c r="I305" s="62"/>
    </row>
    <row r="306" spans="2:9" ht="12.75">
      <c r="B306" s="13">
        <v>3</v>
      </c>
      <c r="C306" t="s">
        <v>235</v>
      </c>
      <c r="F306" s="6">
        <v>584793</v>
      </c>
      <c r="G306" s="62"/>
      <c r="H306" s="6">
        <v>29503</v>
      </c>
      <c r="I306" s="62"/>
    </row>
    <row r="307" spans="2:12" ht="12.75">
      <c r="B307" s="13" t="s">
        <v>234</v>
      </c>
      <c r="C307" t="s">
        <v>313</v>
      </c>
      <c r="F307" s="6">
        <v>42664</v>
      </c>
      <c r="G307" s="62"/>
      <c r="H307" s="25">
        <f>J307/40</f>
        <v>429.5</v>
      </c>
      <c r="I307" s="62"/>
      <c r="J307" s="26">
        <v>17180</v>
      </c>
      <c r="K307" s="27" t="s">
        <v>623</v>
      </c>
      <c r="L307" s="28" t="s">
        <v>624</v>
      </c>
    </row>
    <row r="308" spans="2:9" ht="12.75">
      <c r="B308" s="13">
        <v>4</v>
      </c>
      <c r="C308" t="s">
        <v>223</v>
      </c>
      <c r="F308" s="6">
        <v>131315</v>
      </c>
      <c r="G308" s="62"/>
      <c r="H308" s="6">
        <v>2955</v>
      </c>
      <c r="I308" s="62"/>
    </row>
    <row r="309" spans="2:9" ht="12.75">
      <c r="B309" s="13" t="s">
        <v>1720</v>
      </c>
      <c r="C309" t="s">
        <v>314</v>
      </c>
      <c r="F309" s="6">
        <v>36996</v>
      </c>
      <c r="G309" s="62"/>
      <c r="H309" s="6">
        <v>1733</v>
      </c>
      <c r="I309" s="62"/>
    </row>
    <row r="310" spans="2:9" ht="12.75">
      <c r="B310" s="13" t="s">
        <v>1399</v>
      </c>
      <c r="C310" t="s">
        <v>315</v>
      </c>
      <c r="F310" s="6">
        <v>650</v>
      </c>
      <c r="G310" s="62"/>
      <c r="H310" s="6">
        <v>15</v>
      </c>
      <c r="I310" s="62"/>
    </row>
    <row r="311" spans="2:9" ht="12.75">
      <c r="B311" s="13" t="s">
        <v>1736</v>
      </c>
      <c r="C311" t="s">
        <v>316</v>
      </c>
      <c r="F311" s="6">
        <v>169832</v>
      </c>
      <c r="G311" s="62"/>
      <c r="H311" s="6">
        <v>5143</v>
      </c>
      <c r="I311" s="62"/>
    </row>
    <row r="312" spans="2:9" ht="12.75">
      <c r="B312" s="13" t="s">
        <v>1399</v>
      </c>
      <c r="C312" t="s">
        <v>317</v>
      </c>
      <c r="F312" s="6">
        <v>26340</v>
      </c>
      <c r="G312" s="62"/>
      <c r="H312" s="6">
        <v>443</v>
      </c>
      <c r="I312" s="62"/>
    </row>
    <row r="313" spans="3:9" ht="12.75">
      <c r="C313" s="1" t="s">
        <v>224</v>
      </c>
      <c r="G313" s="62">
        <f>SUM(F304:F312)</f>
        <v>2840762</v>
      </c>
      <c r="I313" s="170">
        <f>SUM(H304:H312)</f>
        <v>393706.5</v>
      </c>
    </row>
    <row r="314" spans="1:9" ht="12.75">
      <c r="A314" s="69">
        <v>62</v>
      </c>
      <c r="B314" s="13" t="s">
        <v>1394</v>
      </c>
      <c r="C314" t="s">
        <v>225</v>
      </c>
      <c r="F314" s="6">
        <v>37519</v>
      </c>
      <c r="G314" s="62"/>
      <c r="H314" s="6">
        <v>91089</v>
      </c>
      <c r="I314" s="62"/>
    </row>
    <row r="315" spans="2:9" ht="12.75">
      <c r="B315" s="13" t="s">
        <v>1398</v>
      </c>
      <c r="C315" t="s">
        <v>226</v>
      </c>
      <c r="F315" s="6">
        <v>19361</v>
      </c>
      <c r="G315" s="62"/>
      <c r="H315" s="6">
        <v>60850</v>
      </c>
      <c r="I315" s="62"/>
    </row>
    <row r="316" spans="2:9" ht="12.75">
      <c r="B316" s="13" t="s">
        <v>332</v>
      </c>
      <c r="C316" s="12" t="s">
        <v>227</v>
      </c>
      <c r="F316" s="6">
        <v>533737</v>
      </c>
      <c r="G316" s="62"/>
      <c r="H316" s="6">
        <v>225037</v>
      </c>
      <c r="I316" s="62"/>
    </row>
    <row r="317" spans="2:9" ht="12.75">
      <c r="B317" s="13" t="s">
        <v>1071</v>
      </c>
      <c r="C317" t="s">
        <v>318</v>
      </c>
      <c r="F317" s="6">
        <v>159842</v>
      </c>
      <c r="G317" s="62"/>
      <c r="H317" s="6">
        <v>202477</v>
      </c>
      <c r="I317" s="62"/>
    </row>
    <row r="318" spans="1:9" ht="12.75">
      <c r="A318" s="76"/>
      <c r="B318" s="168" t="s">
        <v>1399</v>
      </c>
      <c r="C318" s="71" t="s">
        <v>146</v>
      </c>
      <c r="D318" s="48"/>
      <c r="E318" s="48"/>
      <c r="F318" s="51"/>
      <c r="G318" s="65"/>
      <c r="H318" s="51"/>
      <c r="I318" s="62"/>
    </row>
    <row r="319" spans="2:9" ht="12.75">
      <c r="B319" s="13" t="s">
        <v>1072</v>
      </c>
      <c r="C319" s="12" t="s">
        <v>319</v>
      </c>
      <c r="F319" s="6">
        <v>1067270</v>
      </c>
      <c r="G319" s="62"/>
      <c r="H319" s="6">
        <v>525386</v>
      </c>
      <c r="I319" s="62"/>
    </row>
    <row r="320" spans="2:9" ht="12.75">
      <c r="B320" s="13" t="s">
        <v>1448</v>
      </c>
      <c r="C320" s="12" t="s">
        <v>228</v>
      </c>
      <c r="F320" s="6">
        <v>458457</v>
      </c>
      <c r="G320" s="62"/>
      <c r="H320" s="6">
        <v>342276</v>
      </c>
      <c r="I320" s="62"/>
    </row>
    <row r="321" spans="2:9" ht="12.75">
      <c r="B321" s="13" t="s">
        <v>1449</v>
      </c>
      <c r="D321" t="s">
        <v>801</v>
      </c>
      <c r="F321" s="6">
        <v>206491</v>
      </c>
      <c r="G321" s="62"/>
      <c r="H321" s="6">
        <v>241006</v>
      </c>
      <c r="I321" s="62"/>
    </row>
    <row r="322" spans="1:9" ht="12.75">
      <c r="A322" s="77"/>
      <c r="B322" s="82" t="s">
        <v>607</v>
      </c>
      <c r="C322" s="72"/>
      <c r="D322" s="72" t="s">
        <v>229</v>
      </c>
      <c r="E322" s="72"/>
      <c r="F322" s="73"/>
      <c r="G322" s="74"/>
      <c r="H322" s="73"/>
      <c r="I322" s="62"/>
    </row>
    <row r="323" spans="2:9" ht="12.75">
      <c r="B323" s="13" t="s">
        <v>1459</v>
      </c>
      <c r="D323" t="s">
        <v>230</v>
      </c>
      <c r="F323" s="6">
        <v>2161613</v>
      </c>
      <c r="G323" s="62"/>
      <c r="H323" s="6">
        <v>1187174</v>
      </c>
      <c r="I323" s="62"/>
    </row>
    <row r="324" spans="2:9" ht="12.75">
      <c r="B324" s="13" t="s">
        <v>1460</v>
      </c>
      <c r="C324" t="s">
        <v>631</v>
      </c>
      <c r="F324" s="6">
        <v>5980086</v>
      </c>
      <c r="G324" s="62"/>
      <c r="H324" s="6">
        <v>2555040</v>
      </c>
      <c r="I324" s="62"/>
    </row>
    <row r="325" spans="2:9" ht="12.75">
      <c r="B325" s="13" t="s">
        <v>1095</v>
      </c>
      <c r="C325" t="s">
        <v>632</v>
      </c>
      <c r="F325" s="6">
        <v>338355</v>
      </c>
      <c r="G325" s="62"/>
      <c r="H325" s="6">
        <v>76138</v>
      </c>
      <c r="I325" s="62"/>
    </row>
    <row r="326" spans="2:9" ht="12.75">
      <c r="B326" s="13" t="s">
        <v>320</v>
      </c>
      <c r="C326" t="s">
        <v>322</v>
      </c>
      <c r="F326" s="6">
        <v>226993</v>
      </c>
      <c r="G326" s="62"/>
      <c r="H326" s="6">
        <v>50027</v>
      </c>
      <c r="I326" s="62"/>
    </row>
    <row r="327" spans="1:12" s="16" customFormat="1" ht="12.75">
      <c r="A327" s="69"/>
      <c r="B327" s="106" t="s">
        <v>321</v>
      </c>
      <c r="C327" s="16" t="s">
        <v>323</v>
      </c>
      <c r="F327" s="21">
        <v>179034</v>
      </c>
      <c r="G327" s="63"/>
      <c r="H327" s="21">
        <v>28851</v>
      </c>
      <c r="I327" s="63"/>
      <c r="J327" s="107"/>
      <c r="L327" s="120"/>
    </row>
    <row r="328" spans="2:9" ht="12.75">
      <c r="B328" s="13" t="s">
        <v>214</v>
      </c>
      <c r="C328" t="s">
        <v>634</v>
      </c>
      <c r="F328" s="6">
        <v>330648</v>
      </c>
      <c r="G328" s="62"/>
      <c r="H328" s="6">
        <v>153899</v>
      </c>
      <c r="I328" s="62"/>
    </row>
    <row r="329" spans="2:9" ht="12.75">
      <c r="B329" s="13" t="s">
        <v>640</v>
      </c>
      <c r="C329" t="s">
        <v>324</v>
      </c>
      <c r="F329" s="6">
        <v>2391</v>
      </c>
      <c r="G329" s="62"/>
      <c r="H329" s="6">
        <v>572</v>
      </c>
      <c r="I329" s="62"/>
    </row>
    <row r="330" spans="2:9" ht="12.75">
      <c r="B330" s="13" t="s">
        <v>119</v>
      </c>
      <c r="C330" t="s">
        <v>633</v>
      </c>
      <c r="F330" s="6">
        <v>241918</v>
      </c>
      <c r="G330" s="62"/>
      <c r="H330" s="6">
        <v>40431</v>
      </c>
      <c r="I330" s="62"/>
    </row>
    <row r="331" spans="2:9" ht="12.75">
      <c r="B331" s="13" t="s">
        <v>46</v>
      </c>
      <c r="C331" t="s">
        <v>325</v>
      </c>
      <c r="F331" s="6">
        <v>54795</v>
      </c>
      <c r="G331" s="62"/>
      <c r="H331" s="6">
        <v>21158</v>
      </c>
      <c r="I331" s="62"/>
    </row>
    <row r="332" spans="1:9" ht="12.75">
      <c r="A332" s="69">
        <v>63</v>
      </c>
      <c r="C332" t="s">
        <v>635</v>
      </c>
      <c r="F332" s="6">
        <v>120018</v>
      </c>
      <c r="G332" s="62"/>
      <c r="H332" s="6">
        <v>40340</v>
      </c>
      <c r="I332" s="62"/>
    </row>
    <row r="333" spans="3:9" ht="12.75">
      <c r="C333" s="1" t="s">
        <v>636</v>
      </c>
      <c r="G333" s="63">
        <f>SUM(F314:F332)</f>
        <v>12118528</v>
      </c>
      <c r="H333" s="21"/>
      <c r="I333" s="63">
        <f>SUM(H314:H332)</f>
        <v>5841751</v>
      </c>
    </row>
    <row r="334" spans="1:9" ht="12.75">
      <c r="A334" s="69">
        <v>64</v>
      </c>
      <c r="B334" s="13" t="s">
        <v>1394</v>
      </c>
      <c r="C334" t="s">
        <v>326</v>
      </c>
      <c r="F334" s="6">
        <v>65144</v>
      </c>
      <c r="G334" s="62"/>
      <c r="H334" s="6">
        <v>20602</v>
      </c>
      <c r="I334" s="62"/>
    </row>
    <row r="335" spans="2:9" ht="12.75">
      <c r="B335" s="13" t="s">
        <v>1398</v>
      </c>
      <c r="D335" t="s">
        <v>1186</v>
      </c>
      <c r="F335" s="6">
        <v>11849</v>
      </c>
      <c r="G335" s="62"/>
      <c r="H335" s="6">
        <v>2279</v>
      </c>
      <c r="I335" s="62"/>
    </row>
    <row r="336" spans="3:9" ht="12.75">
      <c r="C336" t="s">
        <v>327</v>
      </c>
      <c r="G336" s="62"/>
      <c r="I336" s="62"/>
    </row>
    <row r="337" spans="4:9" ht="12.75">
      <c r="D337" t="s">
        <v>1187</v>
      </c>
      <c r="G337" s="62"/>
      <c r="I337" s="62"/>
    </row>
    <row r="338" spans="2:9" ht="12.75">
      <c r="B338" s="13" t="s">
        <v>332</v>
      </c>
      <c r="E338" t="s">
        <v>1188</v>
      </c>
      <c r="F338" s="6">
        <v>12518</v>
      </c>
      <c r="G338" s="62"/>
      <c r="H338" s="6">
        <v>656</v>
      </c>
      <c r="I338" s="62"/>
    </row>
    <row r="339" spans="2:9" ht="12.75">
      <c r="B339" s="13" t="s">
        <v>333</v>
      </c>
      <c r="E339" t="s">
        <v>1189</v>
      </c>
      <c r="F339" s="6">
        <v>33391</v>
      </c>
      <c r="G339" s="62"/>
      <c r="H339" s="6">
        <v>608</v>
      </c>
      <c r="I339" s="62"/>
    </row>
    <row r="340" spans="4:9" ht="12.75">
      <c r="D340" t="s">
        <v>109</v>
      </c>
      <c r="G340" s="62"/>
      <c r="I340" s="62"/>
    </row>
    <row r="341" spans="2:9" ht="12.75">
      <c r="B341" s="13" t="s">
        <v>1459</v>
      </c>
      <c r="E341" t="s">
        <v>1188</v>
      </c>
      <c r="F341" s="6">
        <v>4119</v>
      </c>
      <c r="G341" s="62"/>
      <c r="H341" s="6">
        <v>58</v>
      </c>
      <c r="I341" s="62"/>
    </row>
    <row r="342" spans="2:9" ht="12.75">
      <c r="B342" s="13" t="s">
        <v>1460</v>
      </c>
      <c r="E342" s="57" t="s">
        <v>798</v>
      </c>
      <c r="F342" s="6">
        <v>609560</v>
      </c>
      <c r="G342" s="62"/>
      <c r="H342" s="6">
        <v>4190</v>
      </c>
      <c r="I342" s="62"/>
    </row>
    <row r="343" spans="2:9" ht="12.75">
      <c r="B343" s="13" t="s">
        <v>1529</v>
      </c>
      <c r="C343" s="191" t="s">
        <v>110</v>
      </c>
      <c r="D343" s="191"/>
      <c r="E343" s="191"/>
      <c r="F343" s="6">
        <v>0</v>
      </c>
      <c r="G343" s="62"/>
      <c r="H343" s="6">
        <v>0</v>
      </c>
      <c r="I343" s="62"/>
    </row>
    <row r="344" spans="2:9" ht="12.75">
      <c r="B344" s="13" t="s">
        <v>1530</v>
      </c>
      <c r="C344" s="191"/>
      <c r="D344" s="191"/>
      <c r="E344" s="191"/>
      <c r="F344" s="6">
        <v>15</v>
      </c>
      <c r="G344" s="62"/>
      <c r="H344" s="6">
        <v>2</v>
      </c>
      <c r="I344" s="62"/>
    </row>
    <row r="345" spans="2:9" ht="12.75">
      <c r="B345" s="13" t="s">
        <v>1162</v>
      </c>
      <c r="C345" s="191"/>
      <c r="D345" s="191"/>
      <c r="E345" s="191"/>
      <c r="F345" s="6">
        <v>720</v>
      </c>
      <c r="G345" s="62"/>
      <c r="H345" s="6">
        <v>20</v>
      </c>
      <c r="I345" s="62"/>
    </row>
    <row r="346" spans="2:9" ht="12.75">
      <c r="B346" s="13" t="s">
        <v>1163</v>
      </c>
      <c r="C346" s="191"/>
      <c r="D346" s="191"/>
      <c r="E346" s="191"/>
      <c r="F346" s="6">
        <v>216</v>
      </c>
      <c r="G346" s="62"/>
      <c r="H346" s="6">
        <v>3</v>
      </c>
      <c r="I346" s="62"/>
    </row>
    <row r="347" spans="2:9" ht="12.75">
      <c r="B347" s="13" t="s">
        <v>246</v>
      </c>
      <c r="C347" s="191"/>
      <c r="D347" s="191"/>
      <c r="E347" s="191"/>
      <c r="F347" s="6">
        <v>261</v>
      </c>
      <c r="G347" s="62"/>
      <c r="H347" s="6">
        <v>6</v>
      </c>
      <c r="I347" s="62"/>
    </row>
    <row r="348" spans="2:9" ht="12.75">
      <c r="B348" s="13" t="s">
        <v>625</v>
      </c>
      <c r="C348" s="191"/>
      <c r="D348" s="191"/>
      <c r="E348" s="191"/>
      <c r="F348" s="6">
        <v>221</v>
      </c>
      <c r="G348" s="62"/>
      <c r="H348" s="6">
        <v>0</v>
      </c>
      <c r="I348" s="62"/>
    </row>
    <row r="349" spans="2:9" ht="12.75">
      <c r="B349" s="13">
        <v>4</v>
      </c>
      <c r="C349" s="12" t="s">
        <v>111</v>
      </c>
      <c r="F349" s="6">
        <v>3568</v>
      </c>
      <c r="G349" s="62"/>
      <c r="H349" s="6">
        <v>2516</v>
      </c>
      <c r="I349" s="62"/>
    </row>
    <row r="350" spans="3:9" ht="12.75">
      <c r="C350" s="1" t="s">
        <v>112</v>
      </c>
      <c r="G350" s="62">
        <f>SUM(F334:F349)</f>
        <v>741582</v>
      </c>
      <c r="I350" s="62">
        <f>SUM(H334:H349)</f>
        <v>30940</v>
      </c>
    </row>
    <row r="351" spans="1:9" ht="12.75">
      <c r="A351" s="77"/>
      <c r="B351" s="82"/>
      <c r="C351" s="103" t="s">
        <v>113</v>
      </c>
      <c r="D351" s="72"/>
      <c r="E351" s="72"/>
      <c r="F351" s="73"/>
      <c r="G351" s="74">
        <f>SUM(F285:F350)</f>
        <v>27544958</v>
      </c>
      <c r="H351" s="73"/>
      <c r="I351" s="74">
        <f>SUM(H285:H350)</f>
        <v>53785373.5</v>
      </c>
    </row>
    <row r="352" spans="1:9" ht="12.75">
      <c r="A352" s="77"/>
      <c r="B352" s="103" t="s">
        <v>114</v>
      </c>
      <c r="C352" s="72"/>
      <c r="D352" s="72"/>
      <c r="E352" s="72"/>
      <c r="F352" s="73"/>
      <c r="G352" s="74"/>
      <c r="H352" s="73"/>
      <c r="I352" s="74"/>
    </row>
    <row r="353" spans="1:9" ht="12.75">
      <c r="A353" s="69">
        <v>65</v>
      </c>
      <c r="B353" s="13">
        <v>1</v>
      </c>
      <c r="C353" t="s">
        <v>643</v>
      </c>
      <c r="F353" s="6">
        <v>765418</v>
      </c>
      <c r="G353" s="62"/>
      <c r="H353" s="6">
        <v>4639752</v>
      </c>
      <c r="I353" s="62"/>
    </row>
    <row r="354" spans="2:9" ht="12.75">
      <c r="B354" s="13">
        <v>2</v>
      </c>
      <c r="C354" t="s">
        <v>115</v>
      </c>
      <c r="F354" s="6">
        <v>229407</v>
      </c>
      <c r="G354" s="62"/>
      <c r="H354" s="6">
        <v>4503761</v>
      </c>
      <c r="I354" s="62"/>
    </row>
    <row r="355" spans="2:9" ht="12.75">
      <c r="B355" s="13" t="s">
        <v>1459</v>
      </c>
      <c r="C355" s="12" t="s">
        <v>644</v>
      </c>
      <c r="F355" s="6">
        <v>6775</v>
      </c>
      <c r="G355" s="62"/>
      <c r="H355" s="6">
        <v>20075</v>
      </c>
      <c r="I355" s="62"/>
    </row>
    <row r="356" spans="2:9" ht="12.75">
      <c r="B356" s="13" t="s">
        <v>1460</v>
      </c>
      <c r="C356" s="12" t="s">
        <v>116</v>
      </c>
      <c r="F356" s="6">
        <v>139445</v>
      </c>
      <c r="G356" s="62"/>
      <c r="H356" s="6">
        <v>614639</v>
      </c>
      <c r="I356" s="62"/>
    </row>
    <row r="357" spans="2:9" ht="12.75">
      <c r="B357" s="13" t="s">
        <v>1095</v>
      </c>
      <c r="C357" s="12" t="s">
        <v>117</v>
      </c>
      <c r="F357" s="6">
        <v>121022</v>
      </c>
      <c r="G357" s="62"/>
      <c r="H357" s="6">
        <v>325078</v>
      </c>
      <c r="I357" s="62"/>
    </row>
    <row r="358" spans="2:9" ht="12.75">
      <c r="B358" s="13" t="s">
        <v>1096</v>
      </c>
      <c r="C358" t="s">
        <v>645</v>
      </c>
      <c r="F358" s="6">
        <v>278073</v>
      </c>
      <c r="G358" s="62"/>
      <c r="H358" s="6">
        <v>693118</v>
      </c>
      <c r="I358" s="62"/>
    </row>
    <row r="359" spans="2:9" ht="12.75">
      <c r="B359" s="13" t="s">
        <v>214</v>
      </c>
      <c r="C359" t="s">
        <v>646</v>
      </c>
      <c r="F359" s="6">
        <v>4855</v>
      </c>
      <c r="G359" s="62"/>
      <c r="H359" s="6">
        <v>8201</v>
      </c>
      <c r="I359" s="62"/>
    </row>
    <row r="360" spans="2:9" ht="12.75">
      <c r="B360" s="13" t="s">
        <v>640</v>
      </c>
      <c r="C360" t="s">
        <v>647</v>
      </c>
      <c r="F360" s="6">
        <v>47172</v>
      </c>
      <c r="G360" s="62"/>
      <c r="H360" s="6">
        <v>87184</v>
      </c>
      <c r="I360" s="62"/>
    </row>
    <row r="361" spans="3:9" ht="12.75">
      <c r="C361" s="1" t="s">
        <v>118</v>
      </c>
      <c r="G361" s="62">
        <f>SUM(F353:F360)</f>
        <v>1592167</v>
      </c>
      <c r="I361" s="62">
        <f>SUM(H353:H360)</f>
        <v>10891808</v>
      </c>
    </row>
    <row r="362" spans="1:9" ht="12.75">
      <c r="A362" s="69">
        <v>66</v>
      </c>
      <c r="B362" s="13" t="s">
        <v>1394</v>
      </c>
      <c r="C362" s="12" t="s">
        <v>648</v>
      </c>
      <c r="F362" s="6">
        <v>218131</v>
      </c>
      <c r="G362" s="62"/>
      <c r="H362" s="6">
        <v>5768725</v>
      </c>
      <c r="I362" s="62"/>
    </row>
    <row r="363" spans="2:9" ht="12.75">
      <c r="B363" s="13" t="s">
        <v>1398</v>
      </c>
      <c r="C363" s="12" t="s">
        <v>649</v>
      </c>
      <c r="F363" s="6">
        <v>186885</v>
      </c>
      <c r="G363" s="62"/>
      <c r="H363" s="6">
        <v>1913289</v>
      </c>
      <c r="I363" s="62"/>
    </row>
    <row r="364" spans="2:9" ht="12.75">
      <c r="B364" s="13" t="s">
        <v>1589</v>
      </c>
      <c r="C364" s="12" t="s">
        <v>120</v>
      </c>
      <c r="F364" s="6">
        <v>92589</v>
      </c>
      <c r="G364" s="62"/>
      <c r="H364" s="6">
        <v>2141045</v>
      </c>
      <c r="I364" s="62"/>
    </row>
    <row r="365" spans="1:12" s="16" customFormat="1" ht="12.75">
      <c r="A365" s="77"/>
      <c r="B365" s="82" t="s">
        <v>1590</v>
      </c>
      <c r="C365" s="72" t="s">
        <v>121</v>
      </c>
      <c r="D365" s="72"/>
      <c r="E365" s="72"/>
      <c r="F365" s="73"/>
      <c r="G365" s="74"/>
      <c r="H365" s="73"/>
      <c r="I365" s="63"/>
      <c r="J365" s="107"/>
      <c r="L365" s="120"/>
    </row>
    <row r="366" spans="2:9" ht="12.75">
      <c r="B366" s="13" t="s">
        <v>332</v>
      </c>
      <c r="C366" s="12" t="s">
        <v>651</v>
      </c>
      <c r="F366" s="6">
        <v>46593</v>
      </c>
      <c r="G366" s="62"/>
      <c r="H366" s="6">
        <v>98544</v>
      </c>
      <c r="I366" s="62"/>
    </row>
    <row r="367" spans="2:9" ht="12.75">
      <c r="B367" s="13" t="s">
        <v>333</v>
      </c>
      <c r="C367" s="12" t="s">
        <v>122</v>
      </c>
      <c r="F367" s="6">
        <v>1523</v>
      </c>
      <c r="G367" s="62"/>
      <c r="H367" s="6">
        <v>245</v>
      </c>
      <c r="I367" s="62"/>
    </row>
    <row r="368" spans="2:9" ht="12.75">
      <c r="B368" s="13" t="s">
        <v>1459</v>
      </c>
      <c r="C368" s="12" t="s">
        <v>652</v>
      </c>
      <c r="F368" s="6">
        <v>149693</v>
      </c>
      <c r="G368" s="62"/>
      <c r="H368" s="6">
        <v>1432077</v>
      </c>
      <c r="I368" s="62"/>
    </row>
    <row r="369" spans="2:9" ht="12.75">
      <c r="B369" s="13" t="s">
        <v>1460</v>
      </c>
      <c r="C369" s="12" t="s">
        <v>653</v>
      </c>
      <c r="F369" s="6">
        <v>374030</v>
      </c>
      <c r="G369" s="62"/>
      <c r="H369" s="6">
        <v>505769</v>
      </c>
      <c r="I369" s="62"/>
    </row>
    <row r="370" spans="2:9" ht="12.75">
      <c r="B370" s="13" t="s">
        <v>1095</v>
      </c>
      <c r="C370" s="12" t="s">
        <v>655</v>
      </c>
      <c r="F370" s="6">
        <v>27643</v>
      </c>
      <c r="G370" s="62"/>
      <c r="H370" s="6">
        <v>96936</v>
      </c>
      <c r="I370" s="62"/>
    </row>
    <row r="371" spans="2:9" ht="12.75">
      <c r="B371" s="13" t="s">
        <v>1096</v>
      </c>
      <c r="C371" s="12"/>
      <c r="D371" t="s">
        <v>654</v>
      </c>
      <c r="F371" s="6">
        <v>141073</v>
      </c>
      <c r="G371" s="62"/>
      <c r="H371" s="6">
        <v>161697</v>
      </c>
      <c r="I371" s="62"/>
    </row>
    <row r="372" spans="2:9" ht="12.75">
      <c r="B372" s="13" t="s">
        <v>1720</v>
      </c>
      <c r="C372" s="12" t="s">
        <v>656</v>
      </c>
      <c r="F372" s="6">
        <v>78748</v>
      </c>
      <c r="G372" s="62"/>
      <c r="H372" s="6">
        <v>241410</v>
      </c>
      <c r="I372" s="62"/>
    </row>
    <row r="373" spans="2:9" ht="12.75">
      <c r="B373" s="13" t="s">
        <v>1736</v>
      </c>
      <c r="D373" t="s">
        <v>654</v>
      </c>
      <c r="F373" s="6">
        <v>517576</v>
      </c>
      <c r="G373" s="62"/>
      <c r="H373" s="6">
        <v>313234</v>
      </c>
      <c r="I373" s="62"/>
    </row>
    <row r="374" spans="2:9" ht="12.75">
      <c r="B374" s="13" t="s">
        <v>657</v>
      </c>
      <c r="C374" t="s">
        <v>658</v>
      </c>
      <c r="F374" s="6">
        <v>33608</v>
      </c>
      <c r="G374" s="62"/>
      <c r="H374" s="6">
        <v>41165</v>
      </c>
      <c r="I374" s="62"/>
    </row>
    <row r="375" spans="2:9" ht="12.75">
      <c r="B375" s="13" t="s">
        <v>1579</v>
      </c>
      <c r="C375" t="s">
        <v>123</v>
      </c>
      <c r="F375" s="6">
        <v>90254</v>
      </c>
      <c r="G375" s="62"/>
      <c r="H375" s="6">
        <v>38105</v>
      </c>
      <c r="I375" s="62"/>
    </row>
    <row r="376" spans="2:9" ht="12.75">
      <c r="B376" s="13" t="s">
        <v>1580</v>
      </c>
      <c r="C376" t="s">
        <v>124</v>
      </c>
      <c r="F376" s="6">
        <v>476222</v>
      </c>
      <c r="G376" s="62"/>
      <c r="H376" s="6">
        <v>558289</v>
      </c>
      <c r="I376" s="62"/>
    </row>
    <row r="377" spans="2:9" ht="12.75">
      <c r="B377" s="13" t="s">
        <v>126</v>
      </c>
      <c r="C377" t="s">
        <v>125</v>
      </c>
      <c r="F377" s="6">
        <v>7</v>
      </c>
      <c r="G377" s="62"/>
      <c r="H377" s="6">
        <v>0</v>
      </c>
      <c r="I377" s="62"/>
    </row>
    <row r="378" spans="2:9" ht="12.75">
      <c r="B378" s="13" t="s">
        <v>127</v>
      </c>
      <c r="D378" t="s">
        <v>1403</v>
      </c>
      <c r="F378" s="6">
        <v>5444</v>
      </c>
      <c r="G378" s="62"/>
      <c r="H378" s="6">
        <v>778</v>
      </c>
      <c r="I378" s="62"/>
    </row>
    <row r="379" spans="3:9" ht="12.75">
      <c r="C379" s="1" t="s">
        <v>659</v>
      </c>
      <c r="G379" s="62">
        <f>SUM(F362:F378)</f>
        <v>2440019</v>
      </c>
      <c r="I379" s="62">
        <f>SUM(H362:H378)</f>
        <v>13311308</v>
      </c>
    </row>
    <row r="380" spans="1:11" ht="12.75">
      <c r="A380" s="137">
        <v>67</v>
      </c>
      <c r="B380" s="168" t="s">
        <v>1652</v>
      </c>
      <c r="C380" s="71" t="s">
        <v>660</v>
      </c>
      <c r="D380" s="71"/>
      <c r="E380" s="48"/>
      <c r="F380" s="51"/>
      <c r="G380" s="65"/>
      <c r="H380" s="128"/>
      <c r="I380" s="62"/>
      <c r="K380" s="30"/>
    </row>
    <row r="381" spans="1:11" ht="12.75">
      <c r="A381" s="137"/>
      <c r="B381" s="168" t="s">
        <v>1653</v>
      </c>
      <c r="C381" s="71" t="s">
        <v>130</v>
      </c>
      <c r="D381" s="71"/>
      <c r="E381" s="48"/>
      <c r="F381" s="51"/>
      <c r="G381" s="65"/>
      <c r="H381" s="128"/>
      <c r="I381" s="62"/>
      <c r="K381" s="30"/>
    </row>
    <row r="382" spans="1:11" ht="12.75">
      <c r="A382" s="69">
        <v>67</v>
      </c>
      <c r="C382" t="s">
        <v>1284</v>
      </c>
      <c r="F382" s="6">
        <v>2538055</v>
      </c>
      <c r="G382" s="62"/>
      <c r="H382" s="25">
        <f>J382/40</f>
        <v>388.2</v>
      </c>
      <c r="I382" s="62"/>
      <c r="J382" s="34">
        <v>15528</v>
      </c>
      <c r="K382" s="30" t="s">
        <v>626</v>
      </c>
    </row>
    <row r="383" spans="1:9" ht="12.75">
      <c r="A383" s="69">
        <v>68</v>
      </c>
      <c r="B383" s="13" t="s">
        <v>1652</v>
      </c>
      <c r="C383" t="s">
        <v>131</v>
      </c>
      <c r="F383" s="6">
        <v>57335</v>
      </c>
      <c r="G383" s="62"/>
      <c r="H383" s="6">
        <v>1740</v>
      </c>
      <c r="I383" s="62"/>
    </row>
    <row r="384" spans="2:9" ht="12.75">
      <c r="B384" s="13" t="s">
        <v>1653</v>
      </c>
      <c r="C384" t="s">
        <v>661</v>
      </c>
      <c r="F384" s="6">
        <v>345480</v>
      </c>
      <c r="G384" s="62"/>
      <c r="H384" s="6">
        <v>19227</v>
      </c>
      <c r="I384" s="62"/>
    </row>
    <row r="385" spans="1:9" ht="12.75">
      <c r="A385" s="137"/>
      <c r="B385" s="168" t="s">
        <v>1658</v>
      </c>
      <c r="C385" s="71" t="s">
        <v>662</v>
      </c>
      <c r="D385" s="48"/>
      <c r="E385" s="48"/>
      <c r="F385" s="51"/>
      <c r="G385" s="65"/>
      <c r="H385" s="51"/>
      <c r="I385" s="62"/>
    </row>
    <row r="386" spans="1:9" ht="12.75">
      <c r="A386" s="69">
        <v>69</v>
      </c>
      <c r="B386" s="13">
        <v>1</v>
      </c>
      <c r="C386" t="s">
        <v>663</v>
      </c>
      <c r="F386" s="6">
        <v>15292</v>
      </c>
      <c r="G386" s="62"/>
      <c r="H386" s="6">
        <v>8209</v>
      </c>
      <c r="I386" s="62"/>
    </row>
    <row r="387" spans="2:9" ht="12.75">
      <c r="B387" s="13">
        <v>2</v>
      </c>
      <c r="D387" t="s">
        <v>664</v>
      </c>
      <c r="F387" s="6">
        <v>4708</v>
      </c>
      <c r="G387" s="62"/>
      <c r="H387" s="6">
        <v>1441</v>
      </c>
      <c r="I387" s="62"/>
    </row>
    <row r="388" spans="2:9" ht="12.75">
      <c r="B388" s="13">
        <v>3</v>
      </c>
      <c r="D388" t="s">
        <v>233</v>
      </c>
      <c r="F388" s="6">
        <v>176952</v>
      </c>
      <c r="G388" s="62"/>
      <c r="H388" s="6">
        <v>27178</v>
      </c>
      <c r="I388" s="62"/>
    </row>
    <row r="389" spans="1:9" ht="12.75">
      <c r="A389" s="69">
        <v>70</v>
      </c>
      <c r="B389" s="13" t="s">
        <v>1394</v>
      </c>
      <c r="C389" t="s">
        <v>665</v>
      </c>
      <c r="F389" s="6">
        <v>33489</v>
      </c>
      <c r="G389" s="62"/>
      <c r="H389" s="6">
        <v>2682</v>
      </c>
      <c r="I389" s="62"/>
    </row>
    <row r="390" spans="2:9" ht="12.75">
      <c r="B390" s="13" t="s">
        <v>1398</v>
      </c>
      <c r="C390" t="s">
        <v>666</v>
      </c>
      <c r="F390" s="6">
        <v>163466</v>
      </c>
      <c r="G390" s="62"/>
      <c r="H390" s="6">
        <v>13490</v>
      </c>
      <c r="I390" s="62"/>
    </row>
    <row r="391" spans="4:9" ht="12.75">
      <c r="D391" t="s">
        <v>667</v>
      </c>
      <c r="G391" s="62"/>
      <c r="I391" s="62"/>
    </row>
    <row r="392" spans="2:9" ht="12.75">
      <c r="B392" s="13" t="s">
        <v>332</v>
      </c>
      <c r="C392" s="12"/>
      <c r="E392" t="s">
        <v>668</v>
      </c>
      <c r="F392" s="6">
        <v>109269</v>
      </c>
      <c r="G392" s="62"/>
      <c r="H392" s="6">
        <v>28690</v>
      </c>
      <c r="I392" s="62"/>
    </row>
    <row r="393" spans="2:9" ht="12.75">
      <c r="B393" s="13" t="s">
        <v>333</v>
      </c>
      <c r="E393" t="s">
        <v>669</v>
      </c>
      <c r="F393" s="6">
        <v>86219</v>
      </c>
      <c r="G393" s="62"/>
      <c r="H393" s="6">
        <v>84667</v>
      </c>
      <c r="I393" s="62"/>
    </row>
    <row r="394" spans="2:9" ht="12.75">
      <c r="B394" s="13" t="s">
        <v>670</v>
      </c>
      <c r="C394" s="191" t="s">
        <v>674</v>
      </c>
      <c r="D394" s="191"/>
      <c r="E394" s="191"/>
      <c r="F394" s="6">
        <v>350</v>
      </c>
      <c r="G394" s="62"/>
      <c r="H394" s="6">
        <v>14</v>
      </c>
      <c r="I394" s="62"/>
    </row>
    <row r="395" spans="2:9" ht="12.75">
      <c r="B395" s="13" t="s">
        <v>671</v>
      </c>
      <c r="C395" s="191"/>
      <c r="D395" s="191"/>
      <c r="E395" s="191"/>
      <c r="F395" s="6">
        <v>2121</v>
      </c>
      <c r="G395" s="62"/>
      <c r="H395" s="6">
        <v>39</v>
      </c>
      <c r="I395" s="62"/>
    </row>
    <row r="396" spans="2:9" ht="12.75">
      <c r="B396" s="13" t="s">
        <v>672</v>
      </c>
      <c r="C396" s="191"/>
      <c r="D396" s="191"/>
      <c r="E396" s="191"/>
      <c r="F396" s="6">
        <v>4222</v>
      </c>
      <c r="G396" s="62"/>
      <c r="H396" s="6">
        <v>41</v>
      </c>
      <c r="I396" s="62"/>
    </row>
    <row r="397" spans="2:9" ht="12.75">
      <c r="B397" s="13" t="s">
        <v>673</v>
      </c>
      <c r="C397" s="191"/>
      <c r="D397" s="191"/>
      <c r="E397" s="191"/>
      <c r="F397" s="6">
        <v>8</v>
      </c>
      <c r="G397" s="62"/>
      <c r="H397" s="6">
        <v>0</v>
      </c>
      <c r="I397" s="62"/>
    </row>
    <row r="398" spans="1:9" ht="12.75">
      <c r="A398" s="69">
        <v>71</v>
      </c>
      <c r="B398" s="13" t="s">
        <v>1394</v>
      </c>
      <c r="C398" t="s">
        <v>135</v>
      </c>
      <c r="F398" s="6">
        <v>10387</v>
      </c>
      <c r="G398" s="62"/>
      <c r="H398" s="6">
        <v>16268</v>
      </c>
      <c r="I398" s="62"/>
    </row>
    <row r="399" spans="2:9" ht="12.75">
      <c r="B399" s="13" t="s">
        <v>1398</v>
      </c>
      <c r="D399" t="s">
        <v>134</v>
      </c>
      <c r="F399" s="6">
        <v>65125</v>
      </c>
      <c r="G399" s="62"/>
      <c r="H399" s="6">
        <v>37729</v>
      </c>
      <c r="I399" s="62"/>
    </row>
    <row r="400" spans="2:9" ht="12.75">
      <c r="B400" s="13" t="s">
        <v>1589</v>
      </c>
      <c r="D400" t="s">
        <v>675</v>
      </c>
      <c r="F400" s="6">
        <v>40057</v>
      </c>
      <c r="G400" s="62"/>
      <c r="H400" s="6">
        <v>27302</v>
      </c>
      <c r="I400" s="62"/>
    </row>
    <row r="401" spans="2:9" ht="12.75">
      <c r="B401" s="13" t="s">
        <v>1590</v>
      </c>
      <c r="C401" t="s">
        <v>676</v>
      </c>
      <c r="F401" s="6">
        <v>1523</v>
      </c>
      <c r="G401" s="62"/>
      <c r="H401" s="6">
        <v>916</v>
      </c>
      <c r="I401" s="62"/>
    </row>
    <row r="402" spans="1:9" ht="12.75">
      <c r="A402" s="77"/>
      <c r="B402" s="82" t="s">
        <v>1591</v>
      </c>
      <c r="C402" s="72" t="s">
        <v>1307</v>
      </c>
      <c r="D402" s="72"/>
      <c r="E402" s="72"/>
      <c r="F402" s="73"/>
      <c r="G402" s="74"/>
      <c r="H402" s="73"/>
      <c r="I402" s="62"/>
    </row>
    <row r="403" spans="2:9" ht="12.75">
      <c r="B403" s="13" t="s">
        <v>332</v>
      </c>
      <c r="C403" t="s">
        <v>136</v>
      </c>
      <c r="F403" s="6">
        <v>44327</v>
      </c>
      <c r="G403" s="62"/>
      <c r="H403" s="6">
        <v>15811</v>
      </c>
      <c r="I403" s="62"/>
    </row>
    <row r="404" spans="2:9" ht="12.75">
      <c r="B404" s="13" t="s">
        <v>333</v>
      </c>
      <c r="D404" t="s">
        <v>134</v>
      </c>
      <c r="F404" s="6">
        <v>9838</v>
      </c>
      <c r="G404" s="62"/>
      <c r="H404" s="6">
        <v>4845</v>
      </c>
      <c r="I404" s="62"/>
    </row>
    <row r="405" spans="2:9" ht="12.75">
      <c r="B405" s="13" t="s">
        <v>1073</v>
      </c>
      <c r="D405" t="s">
        <v>675</v>
      </c>
      <c r="F405" s="6">
        <v>256514</v>
      </c>
      <c r="G405" s="62"/>
      <c r="H405" s="6">
        <v>124571</v>
      </c>
      <c r="I405" s="62"/>
    </row>
    <row r="406" spans="2:9" ht="12.75">
      <c r="B406" s="13" t="s">
        <v>1077</v>
      </c>
      <c r="D406" t="s">
        <v>677</v>
      </c>
      <c r="F406" s="6">
        <v>5949</v>
      </c>
      <c r="G406" s="62"/>
      <c r="H406" s="6">
        <v>4526</v>
      </c>
      <c r="I406" s="62"/>
    </row>
    <row r="407" spans="3:9" ht="12.75">
      <c r="C407" t="s">
        <v>678</v>
      </c>
      <c r="G407" s="62"/>
      <c r="I407" s="62"/>
    </row>
    <row r="408" spans="2:9" ht="12.75">
      <c r="B408" s="13" t="s">
        <v>1459</v>
      </c>
      <c r="D408" t="s">
        <v>137</v>
      </c>
      <c r="F408" s="6">
        <v>67149</v>
      </c>
      <c r="G408" s="62"/>
      <c r="H408" s="6">
        <v>9046</v>
      </c>
      <c r="I408" s="62"/>
    </row>
    <row r="409" spans="2:9" ht="12.75">
      <c r="B409" s="13" t="s">
        <v>1460</v>
      </c>
      <c r="D409" t="s">
        <v>138</v>
      </c>
      <c r="F409" s="6">
        <v>57765</v>
      </c>
      <c r="G409" s="62"/>
      <c r="H409" s="6">
        <v>6462</v>
      </c>
      <c r="I409" s="62"/>
    </row>
    <row r="410" spans="2:9" ht="12.75">
      <c r="B410" s="13" t="s">
        <v>1095</v>
      </c>
      <c r="C410" t="s">
        <v>679</v>
      </c>
      <c r="F410" s="6">
        <v>162444</v>
      </c>
      <c r="G410" s="62"/>
      <c r="H410" s="6">
        <v>11334</v>
      </c>
      <c r="I410" s="62"/>
    </row>
    <row r="411" spans="2:9" ht="12.75">
      <c r="B411" s="13" t="s">
        <v>1096</v>
      </c>
      <c r="C411" t="s">
        <v>680</v>
      </c>
      <c r="F411" s="6">
        <v>487067</v>
      </c>
      <c r="G411" s="62"/>
      <c r="H411" s="6">
        <v>40059</v>
      </c>
      <c r="I411" s="62"/>
    </row>
    <row r="412" spans="3:9" ht="12.75">
      <c r="C412" t="s">
        <v>681</v>
      </c>
      <c r="G412" s="62"/>
      <c r="I412" s="62"/>
    </row>
    <row r="413" spans="4:9" ht="12.75">
      <c r="D413" t="s">
        <v>682</v>
      </c>
      <c r="F413" s="6">
        <v>260805</v>
      </c>
      <c r="G413" s="62"/>
      <c r="H413" s="6">
        <v>36286</v>
      </c>
      <c r="I413" s="62"/>
    </row>
    <row r="414" spans="4:9" ht="12.75">
      <c r="D414" t="s">
        <v>683</v>
      </c>
      <c r="F414" s="6">
        <v>93047</v>
      </c>
      <c r="G414" s="62"/>
      <c r="H414" s="6">
        <v>29690</v>
      </c>
      <c r="I414" s="62"/>
    </row>
    <row r="415" spans="2:9" ht="12.75">
      <c r="B415" s="13" t="s">
        <v>1399</v>
      </c>
      <c r="C415" t="s">
        <v>139</v>
      </c>
      <c r="F415" s="6">
        <v>733</v>
      </c>
      <c r="G415" s="62"/>
      <c r="H415" s="6">
        <v>207</v>
      </c>
      <c r="I415" s="62"/>
    </row>
    <row r="416" spans="3:9" ht="12.75">
      <c r="C416" s="1" t="s">
        <v>684</v>
      </c>
      <c r="G416" s="63">
        <f>SUM(F398:F415)</f>
        <v>1562730</v>
      </c>
      <c r="I416" s="62">
        <f>SUM(H398:H415)</f>
        <v>365052</v>
      </c>
    </row>
    <row r="417" spans="1:9" ht="12.75">
      <c r="A417" s="69">
        <v>72</v>
      </c>
      <c r="B417" s="13">
        <v>1</v>
      </c>
      <c r="C417" t="s">
        <v>685</v>
      </c>
      <c r="F417" s="6">
        <v>6506</v>
      </c>
      <c r="G417" s="62"/>
      <c r="H417" s="6">
        <v>126153</v>
      </c>
      <c r="I417" s="62"/>
    </row>
    <row r="418" spans="2:9" ht="12.75">
      <c r="B418" s="13" t="s">
        <v>332</v>
      </c>
      <c r="D418" t="s">
        <v>686</v>
      </c>
      <c r="F418" s="6">
        <v>1066720</v>
      </c>
      <c r="G418" s="62"/>
      <c r="H418" s="6">
        <v>5333182</v>
      </c>
      <c r="I418" s="62"/>
    </row>
    <row r="419" spans="2:9" ht="12.75">
      <c r="B419" s="13" t="s">
        <v>333</v>
      </c>
      <c r="C419" t="s">
        <v>687</v>
      </c>
      <c r="F419" s="6">
        <v>357526</v>
      </c>
      <c r="G419" s="62"/>
      <c r="H419" s="6">
        <v>1841022</v>
      </c>
      <c r="I419" s="62"/>
    </row>
    <row r="420" spans="2:9" ht="12.75">
      <c r="B420" s="13" t="s">
        <v>1073</v>
      </c>
      <c r="C420" t="s">
        <v>688</v>
      </c>
      <c r="F420" s="6">
        <v>171338</v>
      </c>
      <c r="G420" s="62"/>
      <c r="H420" s="6">
        <v>539256</v>
      </c>
      <c r="I420" s="62"/>
    </row>
    <row r="421" spans="1:9" ht="12.75">
      <c r="A421" s="69">
        <v>73</v>
      </c>
      <c r="C421" t="s">
        <v>689</v>
      </c>
      <c r="F421" s="6">
        <v>255011</v>
      </c>
      <c r="G421" s="62"/>
      <c r="H421" s="6">
        <v>446722</v>
      </c>
      <c r="I421" s="62"/>
    </row>
    <row r="422" spans="1:9" ht="12.75">
      <c r="A422" s="69">
        <v>74</v>
      </c>
      <c r="B422" s="13" t="s">
        <v>1394</v>
      </c>
      <c r="C422" t="s">
        <v>690</v>
      </c>
      <c r="F422" s="6">
        <v>484046</v>
      </c>
      <c r="G422" s="62"/>
      <c r="H422" s="6">
        <v>401230</v>
      </c>
      <c r="I422" s="62"/>
    </row>
    <row r="423" spans="2:9" ht="12.75">
      <c r="B423" s="13" t="s">
        <v>1398</v>
      </c>
      <c r="C423" t="s">
        <v>694</v>
      </c>
      <c r="F423" s="6">
        <v>188366</v>
      </c>
      <c r="G423" s="62"/>
      <c r="H423" s="6">
        <v>110752</v>
      </c>
      <c r="I423" s="62"/>
    </row>
    <row r="424" spans="2:9" ht="12.75">
      <c r="B424" s="13" t="s">
        <v>1589</v>
      </c>
      <c r="C424" t="s">
        <v>691</v>
      </c>
      <c r="F424" s="6">
        <v>20792</v>
      </c>
      <c r="G424" s="62"/>
      <c r="H424" s="6">
        <v>27221</v>
      </c>
      <c r="I424" s="62"/>
    </row>
    <row r="425" spans="2:9" ht="12.75">
      <c r="B425" s="13" t="s">
        <v>1590</v>
      </c>
      <c r="C425" t="s">
        <v>692</v>
      </c>
      <c r="F425" s="6">
        <v>319064</v>
      </c>
      <c r="G425" s="62"/>
      <c r="H425" s="6">
        <v>65214</v>
      </c>
      <c r="I425" s="62"/>
    </row>
    <row r="426" spans="2:9" ht="12.75">
      <c r="B426" s="13" t="s">
        <v>332</v>
      </c>
      <c r="C426" t="s">
        <v>693</v>
      </c>
      <c r="F426" s="6">
        <v>77046</v>
      </c>
      <c r="G426" s="62"/>
      <c r="H426" s="6">
        <v>27101</v>
      </c>
      <c r="I426" s="62"/>
    </row>
    <row r="427" spans="2:9" ht="12.75">
      <c r="B427" s="13" t="s">
        <v>333</v>
      </c>
      <c r="C427" t="s">
        <v>694</v>
      </c>
      <c r="F427" s="6">
        <v>10215</v>
      </c>
      <c r="G427" s="62"/>
      <c r="H427" s="6">
        <v>913</v>
      </c>
      <c r="I427" s="62"/>
    </row>
    <row r="428" spans="2:9" ht="12.75">
      <c r="B428" s="13" t="s">
        <v>1459</v>
      </c>
      <c r="C428" t="s">
        <v>695</v>
      </c>
      <c r="F428" s="6">
        <v>12548</v>
      </c>
      <c r="G428" s="62"/>
      <c r="H428" s="6">
        <v>1771</v>
      </c>
      <c r="I428" s="62"/>
    </row>
    <row r="429" spans="2:9" ht="12.75">
      <c r="B429" s="13" t="s">
        <v>1460</v>
      </c>
      <c r="C429" t="s">
        <v>696</v>
      </c>
      <c r="F429" s="6">
        <v>48451</v>
      </c>
      <c r="G429" s="62"/>
      <c r="H429" s="6">
        <v>3623</v>
      </c>
      <c r="I429" s="62"/>
    </row>
    <row r="430" spans="3:9" ht="12.75">
      <c r="C430" s="1" t="s">
        <v>697</v>
      </c>
      <c r="G430" s="62">
        <f>SUM(F422:F429)</f>
        <v>1160528</v>
      </c>
      <c r="I430" s="62">
        <f>SUM(H422:H429)</f>
        <v>637825</v>
      </c>
    </row>
    <row r="431" spans="1:9" ht="12.75">
      <c r="A431" s="69">
        <v>75</v>
      </c>
      <c r="B431" s="13">
        <v>1</v>
      </c>
      <c r="C431" t="s">
        <v>630</v>
      </c>
      <c r="F431" s="6">
        <v>256689</v>
      </c>
      <c r="G431" s="62"/>
      <c r="H431" s="6">
        <v>39265</v>
      </c>
      <c r="I431" s="62"/>
    </row>
    <row r="432" spans="2:9" ht="12.75">
      <c r="B432" s="13">
        <v>2</v>
      </c>
      <c r="D432" t="s">
        <v>698</v>
      </c>
      <c r="F432" s="6">
        <v>208290</v>
      </c>
      <c r="G432" s="62"/>
      <c r="H432" s="6">
        <v>26114</v>
      </c>
      <c r="I432" s="62"/>
    </row>
    <row r="433" spans="2:9" ht="12.75">
      <c r="B433" s="13">
        <v>3</v>
      </c>
      <c r="D433" t="s">
        <v>1181</v>
      </c>
      <c r="F433" s="6">
        <v>194157</v>
      </c>
      <c r="G433" s="62"/>
      <c r="H433" s="6">
        <v>9344</v>
      </c>
      <c r="I433" s="62"/>
    </row>
    <row r="434" spans="1:9" ht="12.75">
      <c r="A434" s="69">
        <v>76</v>
      </c>
      <c r="B434" s="13" t="s">
        <v>1394</v>
      </c>
      <c r="C434" t="s">
        <v>1182</v>
      </c>
      <c r="F434" s="6">
        <v>75281</v>
      </c>
      <c r="G434" s="62"/>
      <c r="H434" s="6">
        <v>3795</v>
      </c>
      <c r="I434" s="62"/>
    </row>
    <row r="435" spans="2:9" ht="12.75">
      <c r="B435" s="13" t="s">
        <v>1398</v>
      </c>
      <c r="C435" t="s">
        <v>1183</v>
      </c>
      <c r="F435" s="6">
        <v>121237</v>
      </c>
      <c r="G435" s="62"/>
      <c r="H435" s="6">
        <v>5120</v>
      </c>
      <c r="I435" s="62"/>
    </row>
    <row r="436" spans="2:9" ht="12.75">
      <c r="B436" s="13">
        <v>2</v>
      </c>
      <c r="C436" t="s">
        <v>1184</v>
      </c>
      <c r="F436" s="6">
        <v>151097</v>
      </c>
      <c r="G436" s="62"/>
      <c r="H436" s="6">
        <v>3302</v>
      </c>
      <c r="I436" s="62"/>
    </row>
    <row r="437" spans="2:9" ht="12.75">
      <c r="B437" s="13">
        <v>3</v>
      </c>
      <c r="C437" t="s">
        <v>699</v>
      </c>
      <c r="F437" s="6">
        <v>359799</v>
      </c>
      <c r="G437" s="62"/>
      <c r="H437" s="6">
        <v>3932</v>
      </c>
      <c r="I437" s="62"/>
    </row>
    <row r="438" spans="3:9" ht="12.75">
      <c r="C438" s="1" t="s">
        <v>1185</v>
      </c>
      <c r="G438" s="62">
        <f>SUM(F431:F437)</f>
        <v>1366550</v>
      </c>
      <c r="I438" s="62">
        <f>SUM(H431:H437)</f>
        <v>90872</v>
      </c>
    </row>
    <row r="439" spans="1:9" ht="12.75">
      <c r="A439" s="69">
        <v>77</v>
      </c>
      <c r="B439" s="13" t="s">
        <v>1394</v>
      </c>
      <c r="C439" t="s">
        <v>700</v>
      </c>
      <c r="F439" s="6">
        <v>16003</v>
      </c>
      <c r="G439" s="62"/>
      <c r="H439" s="6">
        <v>20146</v>
      </c>
      <c r="I439" s="62"/>
    </row>
    <row r="440" spans="2:9" ht="12.75">
      <c r="B440" s="13" t="s">
        <v>701</v>
      </c>
      <c r="C440" t="s">
        <v>702</v>
      </c>
      <c r="F440" s="6">
        <v>6890</v>
      </c>
      <c r="G440" s="62"/>
      <c r="H440" s="6">
        <v>8224</v>
      </c>
      <c r="I440" s="62"/>
    </row>
    <row r="441" spans="2:9" ht="12.75">
      <c r="B441" s="13" t="s">
        <v>1398</v>
      </c>
      <c r="C441" t="s">
        <v>703</v>
      </c>
      <c r="F441" s="6">
        <v>81377</v>
      </c>
      <c r="G441" s="62"/>
      <c r="H441" s="6">
        <v>17620</v>
      </c>
      <c r="I441" s="62"/>
    </row>
    <row r="442" spans="3:9" ht="12.75">
      <c r="C442" t="s">
        <v>704</v>
      </c>
      <c r="G442" s="62"/>
      <c r="I442" s="62"/>
    </row>
    <row r="443" spans="2:9" ht="12.75">
      <c r="B443" s="13" t="s">
        <v>332</v>
      </c>
      <c r="D443" t="s">
        <v>705</v>
      </c>
      <c r="F443" s="6">
        <v>76271</v>
      </c>
      <c r="G443" s="62"/>
      <c r="H443" s="6">
        <v>6011</v>
      </c>
      <c r="I443" s="62"/>
    </row>
    <row r="444" spans="2:9" ht="12.75">
      <c r="B444" s="13" t="s">
        <v>333</v>
      </c>
      <c r="D444" t="s">
        <v>706</v>
      </c>
      <c r="F444" s="6">
        <v>274090</v>
      </c>
      <c r="G444" s="62"/>
      <c r="H444" s="6">
        <v>17145</v>
      </c>
      <c r="I444" s="62"/>
    </row>
    <row r="445" spans="2:9" ht="12.75">
      <c r="B445" s="13">
        <v>3</v>
      </c>
      <c r="C445" s="17" t="s">
        <v>18</v>
      </c>
      <c r="F445" s="6">
        <v>253636</v>
      </c>
      <c r="G445" s="62"/>
      <c r="H445" s="6">
        <v>9810</v>
      </c>
      <c r="I445" s="62"/>
    </row>
    <row r="446" spans="3:9" ht="12.75">
      <c r="C446" t="s">
        <v>1168</v>
      </c>
      <c r="G446" s="62"/>
      <c r="I446" s="62"/>
    </row>
    <row r="447" spans="2:9" ht="12.75">
      <c r="B447" s="13" t="s">
        <v>1095</v>
      </c>
      <c r="D447" t="s">
        <v>707</v>
      </c>
      <c r="F447" s="6">
        <v>177288</v>
      </c>
      <c r="G447" s="62"/>
      <c r="H447" s="6">
        <v>6240</v>
      </c>
      <c r="I447" s="62"/>
    </row>
    <row r="448" spans="2:9" ht="12.75">
      <c r="B448" s="13" t="s">
        <v>1096</v>
      </c>
      <c r="D448" t="s">
        <v>1169</v>
      </c>
      <c r="F448" s="6">
        <v>23912</v>
      </c>
      <c r="G448" s="62"/>
      <c r="H448" s="6">
        <v>575</v>
      </c>
      <c r="I448" s="62"/>
    </row>
    <row r="449" spans="2:9" ht="12.75">
      <c r="B449" s="13" t="s">
        <v>1720</v>
      </c>
      <c r="C449" t="s">
        <v>708</v>
      </c>
      <c r="F449" s="6">
        <v>20894</v>
      </c>
      <c r="G449" s="62"/>
      <c r="H449" s="6">
        <v>404</v>
      </c>
      <c r="I449" s="62"/>
    </row>
    <row r="450" spans="2:9" ht="12.75">
      <c r="B450" s="13" t="s">
        <v>1736</v>
      </c>
      <c r="C450" t="s">
        <v>709</v>
      </c>
      <c r="F450" s="6">
        <v>227462</v>
      </c>
      <c r="G450" s="62"/>
      <c r="H450" s="6">
        <v>4676</v>
      </c>
      <c r="I450" s="62"/>
    </row>
    <row r="451" spans="3:9" ht="12.75">
      <c r="C451" t="s">
        <v>710</v>
      </c>
      <c r="G451" s="62"/>
      <c r="I451" s="62"/>
    </row>
    <row r="452" spans="2:9" ht="12.75">
      <c r="B452" s="13" t="s">
        <v>1579</v>
      </c>
      <c r="D452" t="s">
        <v>711</v>
      </c>
      <c r="F452" s="6">
        <v>146518</v>
      </c>
      <c r="G452" s="62"/>
      <c r="H452" s="6">
        <v>52591</v>
      </c>
      <c r="I452" s="62"/>
    </row>
    <row r="453" spans="2:9" ht="12.75">
      <c r="B453" s="13" t="s">
        <v>1580</v>
      </c>
      <c r="D453" t="s">
        <v>712</v>
      </c>
      <c r="F453" s="6">
        <v>306024</v>
      </c>
      <c r="G453" s="62"/>
      <c r="H453" s="6">
        <v>87838</v>
      </c>
      <c r="I453" s="62"/>
    </row>
    <row r="454" spans="2:10" ht="12.75">
      <c r="B454" s="13" t="s">
        <v>1581</v>
      </c>
      <c r="C454" t="s">
        <v>713</v>
      </c>
      <c r="F454" s="6">
        <v>10175</v>
      </c>
      <c r="G454" s="62"/>
      <c r="H454" s="6">
        <v>367</v>
      </c>
      <c r="I454" s="62"/>
      <c r="J454" s="45"/>
    </row>
    <row r="455" spans="2:9" ht="12.75">
      <c r="B455" s="13" t="s">
        <v>1172</v>
      </c>
      <c r="C455" t="s">
        <v>714</v>
      </c>
      <c r="F455" s="6">
        <v>220920</v>
      </c>
      <c r="G455" s="62"/>
      <c r="H455" s="6">
        <v>13543</v>
      </c>
      <c r="I455" s="62"/>
    </row>
    <row r="456" spans="2:9" ht="12.75">
      <c r="B456" s="13" t="s">
        <v>1091</v>
      </c>
      <c r="C456" t="s">
        <v>1170</v>
      </c>
      <c r="F456" s="6">
        <v>182</v>
      </c>
      <c r="G456" s="62"/>
      <c r="H456" s="6">
        <v>462</v>
      </c>
      <c r="I456" s="62"/>
    </row>
    <row r="457" spans="3:9" ht="12.75">
      <c r="C457" s="1" t="s">
        <v>1171</v>
      </c>
      <c r="G457" s="62">
        <f>SUM(F439:F456)</f>
        <v>1841642</v>
      </c>
      <c r="I457" s="62">
        <f>SUM(H439:H456)</f>
        <v>245652</v>
      </c>
    </row>
    <row r="458" spans="1:9" ht="12.75">
      <c r="A458" s="69">
        <v>78</v>
      </c>
      <c r="C458" t="s">
        <v>221</v>
      </c>
      <c r="G458" s="62"/>
      <c r="I458" s="62"/>
    </row>
    <row r="459" spans="2:9" ht="12.75">
      <c r="B459" s="13" t="s">
        <v>1394</v>
      </c>
      <c r="D459" t="s">
        <v>1173</v>
      </c>
      <c r="F459" s="6">
        <v>14285</v>
      </c>
      <c r="G459" s="62"/>
      <c r="H459" s="6">
        <v>715</v>
      </c>
      <c r="I459" s="62"/>
    </row>
    <row r="460" spans="2:12" ht="12.75">
      <c r="B460" s="13" t="s">
        <v>1398</v>
      </c>
      <c r="D460" t="s">
        <v>95</v>
      </c>
      <c r="F460" s="6">
        <v>6233</v>
      </c>
      <c r="G460" s="62"/>
      <c r="H460" s="25">
        <f>J460/1200</f>
        <v>97.4475</v>
      </c>
      <c r="I460" s="62"/>
      <c r="J460" s="33">
        <v>116937</v>
      </c>
      <c r="K460" s="32" t="s">
        <v>627</v>
      </c>
      <c r="L460" s="40" t="s">
        <v>1472</v>
      </c>
    </row>
    <row r="461" spans="2:12" ht="12.75">
      <c r="B461" s="13" t="s">
        <v>1589</v>
      </c>
      <c r="D461" t="s">
        <v>1174</v>
      </c>
      <c r="F461" s="6">
        <v>9611</v>
      </c>
      <c r="G461" s="62"/>
      <c r="H461" s="25">
        <f aca="true" t="shared" si="0" ref="H461:H468">J461/1200</f>
        <v>102.22583333333333</v>
      </c>
      <c r="I461" s="62"/>
      <c r="J461" s="33">
        <v>122671</v>
      </c>
      <c r="K461" s="32" t="s">
        <v>627</v>
      </c>
      <c r="L461" s="40"/>
    </row>
    <row r="462" spans="2:12" ht="12.75">
      <c r="B462" s="13" t="s">
        <v>1590</v>
      </c>
      <c r="D462" t="s">
        <v>1175</v>
      </c>
      <c r="F462" s="6">
        <v>5082</v>
      </c>
      <c r="G462" s="62"/>
      <c r="H462" s="25">
        <f t="shared" si="0"/>
        <v>77.825</v>
      </c>
      <c r="I462" s="62"/>
      <c r="J462" s="33">
        <v>93390</v>
      </c>
      <c r="K462" s="32" t="s">
        <v>627</v>
      </c>
      <c r="L462" s="40"/>
    </row>
    <row r="463" spans="2:12" ht="12.75">
      <c r="B463" s="13" t="s">
        <v>1591</v>
      </c>
      <c r="D463" t="s">
        <v>1176</v>
      </c>
      <c r="F463" s="6">
        <v>4703</v>
      </c>
      <c r="G463" s="62"/>
      <c r="H463" s="25">
        <f t="shared" si="0"/>
        <v>59.91583333333333</v>
      </c>
      <c r="I463" s="62"/>
      <c r="J463" s="33">
        <v>71899</v>
      </c>
      <c r="K463" s="32" t="s">
        <v>627</v>
      </c>
      <c r="L463" s="40"/>
    </row>
    <row r="464" spans="2:12" ht="12.75">
      <c r="B464" s="13" t="s">
        <v>1081</v>
      </c>
      <c r="D464" t="s">
        <v>1177</v>
      </c>
      <c r="F464" s="6">
        <v>3200</v>
      </c>
      <c r="G464" s="62"/>
      <c r="H464" s="25">
        <f t="shared" si="0"/>
        <v>27.745</v>
      </c>
      <c r="I464" s="62"/>
      <c r="J464" s="33">
        <v>33294</v>
      </c>
      <c r="K464" s="32" t="s">
        <v>627</v>
      </c>
      <c r="L464" s="40"/>
    </row>
    <row r="465" spans="2:12" ht="12.75">
      <c r="B465" s="13" t="s">
        <v>1083</v>
      </c>
      <c r="D465" t="s">
        <v>1178</v>
      </c>
      <c r="F465" s="6">
        <v>1923</v>
      </c>
      <c r="G465" s="62"/>
      <c r="H465" s="25">
        <f t="shared" si="0"/>
        <v>21.94333333333333</v>
      </c>
      <c r="I465" s="62"/>
      <c r="J465" s="33">
        <v>26332</v>
      </c>
      <c r="K465" s="32" t="s">
        <v>627</v>
      </c>
      <c r="L465" s="40"/>
    </row>
    <row r="466" spans="2:12" ht="12.75">
      <c r="B466" s="13" t="s">
        <v>96</v>
      </c>
      <c r="D466" t="s">
        <v>1179</v>
      </c>
      <c r="F466" s="6">
        <v>3817</v>
      </c>
      <c r="G466" s="62"/>
      <c r="H466" s="25">
        <f t="shared" si="0"/>
        <v>61.18666666666667</v>
      </c>
      <c r="I466" s="62"/>
      <c r="J466" s="33">
        <v>73424</v>
      </c>
      <c r="K466" s="32" t="s">
        <v>627</v>
      </c>
      <c r="L466" s="40"/>
    </row>
    <row r="467" spans="2:12" ht="12.75">
      <c r="B467" s="13" t="s">
        <v>97</v>
      </c>
      <c r="D467" t="s">
        <v>1180</v>
      </c>
      <c r="F467" s="6">
        <v>13675</v>
      </c>
      <c r="G467" s="62"/>
      <c r="H467" s="25">
        <f t="shared" si="0"/>
        <v>85.60916666666667</v>
      </c>
      <c r="I467" s="62"/>
      <c r="J467" s="33">
        <v>102731</v>
      </c>
      <c r="K467" s="32" t="s">
        <v>627</v>
      </c>
      <c r="L467" s="40"/>
    </row>
    <row r="468" spans="2:12" ht="12.75">
      <c r="B468" s="13" t="s">
        <v>98</v>
      </c>
      <c r="D468" t="s">
        <v>94</v>
      </c>
      <c r="F468" s="6">
        <v>3300</v>
      </c>
      <c r="G468" s="62"/>
      <c r="H468" s="25">
        <f t="shared" si="0"/>
        <v>24.7275</v>
      </c>
      <c r="I468" s="62"/>
      <c r="J468" s="33">
        <v>29673</v>
      </c>
      <c r="K468" s="32" t="s">
        <v>627</v>
      </c>
      <c r="L468" s="40"/>
    </row>
    <row r="469" spans="3:9" ht="12.75">
      <c r="C469" t="s">
        <v>99</v>
      </c>
      <c r="G469" s="62"/>
      <c r="I469" s="62"/>
    </row>
    <row r="470" spans="2:9" ht="12.75">
      <c r="B470" s="13" t="s">
        <v>332</v>
      </c>
      <c r="D470" t="s">
        <v>1173</v>
      </c>
      <c r="F470" s="6">
        <v>3501</v>
      </c>
      <c r="G470" s="62"/>
      <c r="H470" s="6">
        <v>206</v>
      </c>
      <c r="I470" s="62"/>
    </row>
    <row r="471" spans="2:11" ht="12.75">
      <c r="B471" s="13" t="s">
        <v>333</v>
      </c>
      <c r="D471" t="s">
        <v>95</v>
      </c>
      <c r="F471" s="6">
        <v>1356</v>
      </c>
      <c r="G471" s="62"/>
      <c r="H471" s="25">
        <f aca="true" t="shared" si="1" ref="H471:H479">J471/1200</f>
        <v>21.676666666666666</v>
      </c>
      <c r="I471" s="62"/>
      <c r="J471" s="33">
        <v>26012</v>
      </c>
      <c r="K471" s="32" t="s">
        <v>627</v>
      </c>
    </row>
    <row r="472" spans="2:11" ht="12.75">
      <c r="B472" s="13" t="s">
        <v>1073</v>
      </c>
      <c r="D472" t="s">
        <v>1174</v>
      </c>
      <c r="F472" s="6">
        <v>8334</v>
      </c>
      <c r="G472" s="62"/>
      <c r="H472" s="25">
        <f t="shared" si="1"/>
        <v>121.335</v>
      </c>
      <c r="I472" s="62"/>
      <c r="J472" s="33">
        <v>145602</v>
      </c>
      <c r="K472" s="32" t="s">
        <v>627</v>
      </c>
    </row>
    <row r="473" spans="2:11" ht="12.75">
      <c r="B473" s="13" t="s">
        <v>1077</v>
      </c>
      <c r="D473" t="s">
        <v>1175</v>
      </c>
      <c r="F473" s="6">
        <v>2910</v>
      </c>
      <c r="G473" s="62"/>
      <c r="H473" s="25">
        <f t="shared" si="1"/>
        <v>59.80416666666667</v>
      </c>
      <c r="I473" s="62"/>
      <c r="J473" s="33">
        <v>71765</v>
      </c>
      <c r="K473" s="32" t="s">
        <v>627</v>
      </c>
    </row>
    <row r="474" spans="2:11" ht="12.75">
      <c r="B474" s="13" t="s">
        <v>1078</v>
      </c>
      <c r="D474" t="s">
        <v>1176</v>
      </c>
      <c r="F474" s="6">
        <v>1128</v>
      </c>
      <c r="G474" s="62"/>
      <c r="H474" s="25">
        <f t="shared" si="1"/>
        <v>18.10333333333333</v>
      </c>
      <c r="I474" s="62"/>
      <c r="J474" s="33">
        <v>21724</v>
      </c>
      <c r="K474" s="32" t="s">
        <v>627</v>
      </c>
    </row>
    <row r="475" spans="2:11" ht="12.75">
      <c r="B475" s="13" t="s">
        <v>1082</v>
      </c>
      <c r="D475" t="s">
        <v>1177</v>
      </c>
      <c r="F475" s="6">
        <v>1617</v>
      </c>
      <c r="G475" s="62"/>
      <c r="H475" s="25">
        <f t="shared" si="1"/>
        <v>18.081666666666667</v>
      </c>
      <c r="I475" s="62"/>
      <c r="J475" s="33">
        <v>21698</v>
      </c>
      <c r="K475" s="32" t="s">
        <v>627</v>
      </c>
    </row>
    <row r="476" spans="2:11" ht="12.75">
      <c r="B476" s="13" t="s">
        <v>1084</v>
      </c>
      <c r="D476" t="s">
        <v>1178</v>
      </c>
      <c r="F476" s="6">
        <v>140</v>
      </c>
      <c r="G476" s="62"/>
      <c r="H476" s="25">
        <f t="shared" si="1"/>
        <v>2.105</v>
      </c>
      <c r="I476" s="62"/>
      <c r="J476" s="33">
        <v>2526</v>
      </c>
      <c r="K476" s="32" t="s">
        <v>627</v>
      </c>
    </row>
    <row r="477" spans="2:11" ht="12.75">
      <c r="B477" s="13" t="s">
        <v>1085</v>
      </c>
      <c r="D477" t="s">
        <v>1179</v>
      </c>
      <c r="F477" s="6">
        <v>100</v>
      </c>
      <c r="G477" s="62"/>
      <c r="H477" s="25">
        <f t="shared" si="1"/>
        <v>4.986666666666666</v>
      </c>
      <c r="I477" s="62"/>
      <c r="J477" s="33">
        <v>5984</v>
      </c>
      <c r="K477" s="32" t="s">
        <v>627</v>
      </c>
    </row>
    <row r="478" spans="2:11" ht="12.75">
      <c r="B478" s="13" t="s">
        <v>1079</v>
      </c>
      <c r="D478" t="s">
        <v>1180</v>
      </c>
      <c r="F478" s="6">
        <v>770</v>
      </c>
      <c r="G478" s="62"/>
      <c r="H478" s="25">
        <f t="shared" si="1"/>
        <v>30.41583333333333</v>
      </c>
      <c r="I478" s="62"/>
      <c r="J478" s="33">
        <v>36499</v>
      </c>
      <c r="K478" s="32" t="s">
        <v>627</v>
      </c>
    </row>
    <row r="479" spans="2:11" ht="12.75">
      <c r="B479" s="13" t="s">
        <v>1080</v>
      </c>
      <c r="D479" t="s">
        <v>94</v>
      </c>
      <c r="F479" s="6">
        <v>0</v>
      </c>
      <c r="G479" s="62"/>
      <c r="H479" s="25">
        <f t="shared" si="1"/>
        <v>0</v>
      </c>
      <c r="I479" s="62"/>
      <c r="J479" s="33">
        <v>0</v>
      </c>
      <c r="K479" s="32" t="s">
        <v>627</v>
      </c>
    </row>
    <row r="480" spans="3:9" ht="12.75">
      <c r="C480" t="s">
        <v>716</v>
      </c>
      <c r="G480" s="62"/>
      <c r="I480" s="62"/>
    </row>
    <row r="481" spans="2:9" ht="12.75">
      <c r="B481" s="13" t="s">
        <v>1459</v>
      </c>
      <c r="D481" t="s">
        <v>1173</v>
      </c>
      <c r="F481" s="6">
        <v>27727</v>
      </c>
      <c r="G481" s="62"/>
      <c r="H481" s="6">
        <v>997</v>
      </c>
      <c r="I481" s="62"/>
    </row>
    <row r="482" spans="2:11" ht="12.75">
      <c r="B482" s="13" t="s">
        <v>1460</v>
      </c>
      <c r="D482" t="s">
        <v>95</v>
      </c>
      <c r="F482" s="6">
        <v>3471</v>
      </c>
      <c r="G482" s="62"/>
      <c r="H482" s="25">
        <f aca="true" t="shared" si="2" ref="H482:H490">J482/1200</f>
        <v>36.8975</v>
      </c>
      <c r="I482" s="62"/>
      <c r="J482" s="33">
        <v>44277</v>
      </c>
      <c r="K482" s="32" t="s">
        <v>627</v>
      </c>
    </row>
    <row r="483" spans="2:11" ht="12.75">
      <c r="B483" s="13" t="s">
        <v>1055</v>
      </c>
      <c r="D483" t="s">
        <v>1174</v>
      </c>
      <c r="F483" s="6">
        <v>5760</v>
      </c>
      <c r="G483" s="62"/>
      <c r="H483" s="25">
        <f t="shared" si="2"/>
        <v>40.68333333333333</v>
      </c>
      <c r="I483" s="62"/>
      <c r="J483" s="33">
        <v>48820</v>
      </c>
      <c r="K483" s="32" t="s">
        <v>627</v>
      </c>
    </row>
    <row r="484" spans="2:11" ht="12.75">
      <c r="B484" s="13" t="s">
        <v>1574</v>
      </c>
      <c r="D484" t="s">
        <v>1175</v>
      </c>
      <c r="F484" s="6">
        <v>4189</v>
      </c>
      <c r="G484" s="62"/>
      <c r="H484" s="25">
        <f t="shared" si="2"/>
        <v>27.8625</v>
      </c>
      <c r="I484" s="62"/>
      <c r="J484" s="33">
        <v>33435</v>
      </c>
      <c r="K484" s="32" t="s">
        <v>627</v>
      </c>
    </row>
    <row r="485" spans="2:11" ht="12.75">
      <c r="B485" s="13" t="s">
        <v>231</v>
      </c>
      <c r="D485" t="s">
        <v>1176</v>
      </c>
      <c r="F485" s="6">
        <v>3781</v>
      </c>
      <c r="G485" s="62"/>
      <c r="H485" s="25">
        <f t="shared" si="2"/>
        <v>26.315833333333334</v>
      </c>
      <c r="I485" s="62"/>
      <c r="J485" s="33">
        <v>31579</v>
      </c>
      <c r="K485" s="32" t="s">
        <v>627</v>
      </c>
    </row>
    <row r="486" spans="2:11" ht="12.75">
      <c r="B486" s="13" t="s">
        <v>637</v>
      </c>
      <c r="D486" t="s">
        <v>1177</v>
      </c>
      <c r="F486" s="6">
        <v>5081</v>
      </c>
      <c r="G486" s="62"/>
      <c r="H486" s="25">
        <f t="shared" si="2"/>
        <v>24.799166666666668</v>
      </c>
      <c r="I486" s="62"/>
      <c r="J486" s="33">
        <v>29759</v>
      </c>
      <c r="K486" s="32" t="s">
        <v>627</v>
      </c>
    </row>
    <row r="487" spans="2:11" ht="12.75">
      <c r="B487" s="13" t="s">
        <v>638</v>
      </c>
      <c r="D487" t="s">
        <v>1178</v>
      </c>
      <c r="F487" s="6">
        <v>5041</v>
      </c>
      <c r="G487" s="62"/>
      <c r="H487" s="25">
        <f t="shared" si="2"/>
        <v>29.9625</v>
      </c>
      <c r="I487" s="62"/>
      <c r="J487" s="33">
        <v>35955</v>
      </c>
      <c r="K487" s="32" t="s">
        <v>627</v>
      </c>
    </row>
    <row r="488" spans="2:11" ht="12.75">
      <c r="B488" s="13" t="s">
        <v>639</v>
      </c>
      <c r="D488" t="s">
        <v>1179</v>
      </c>
      <c r="F488" s="6">
        <v>5900</v>
      </c>
      <c r="G488" s="62"/>
      <c r="H488" s="25">
        <f t="shared" si="2"/>
        <v>27.635</v>
      </c>
      <c r="I488" s="62"/>
      <c r="J488" s="33">
        <v>33162</v>
      </c>
      <c r="K488" s="32" t="s">
        <v>627</v>
      </c>
    </row>
    <row r="489" spans="2:11" ht="12.75">
      <c r="B489" s="13" t="s">
        <v>100</v>
      </c>
      <c r="D489" t="s">
        <v>1180</v>
      </c>
      <c r="F489" s="6">
        <v>8790</v>
      </c>
      <c r="G489" s="62"/>
      <c r="H489" s="25">
        <f t="shared" si="2"/>
        <v>4.4825</v>
      </c>
      <c r="I489" s="62"/>
      <c r="J489" s="33">
        <v>5379</v>
      </c>
      <c r="K489" s="32" t="s">
        <v>627</v>
      </c>
    </row>
    <row r="490" spans="2:11" ht="12.75">
      <c r="B490" s="13" t="s">
        <v>101</v>
      </c>
      <c r="D490" t="s">
        <v>94</v>
      </c>
      <c r="F490" s="6">
        <v>15</v>
      </c>
      <c r="G490" s="62"/>
      <c r="H490" s="25">
        <f t="shared" si="2"/>
        <v>0.15166666666666667</v>
      </c>
      <c r="I490" s="62"/>
      <c r="J490" s="33">
        <v>182</v>
      </c>
      <c r="K490" s="32" t="s">
        <v>627</v>
      </c>
    </row>
    <row r="491" spans="2:9" ht="12.75">
      <c r="B491" s="13" t="s">
        <v>1399</v>
      </c>
      <c r="C491" t="s">
        <v>717</v>
      </c>
      <c r="F491" s="6">
        <v>0</v>
      </c>
      <c r="G491" s="62"/>
      <c r="H491" s="6">
        <v>0</v>
      </c>
      <c r="I491" s="62"/>
    </row>
    <row r="492" spans="3:9" ht="12.75">
      <c r="C492" s="1" t="s">
        <v>102</v>
      </c>
      <c r="G492" s="63">
        <f>SUM(F459:F491)</f>
        <v>155440</v>
      </c>
      <c r="I492" s="62"/>
    </row>
    <row r="493" spans="1:9" ht="12.75">
      <c r="A493" s="171"/>
      <c r="B493" s="82"/>
      <c r="C493" s="103" t="s">
        <v>103</v>
      </c>
      <c r="D493" s="72"/>
      <c r="E493" s="72"/>
      <c r="F493" s="73"/>
      <c r="G493" s="74">
        <f>SUM(F353:F492)</f>
        <v>15513143</v>
      </c>
      <c r="H493" s="73"/>
      <c r="I493" s="74"/>
    </row>
    <row r="494" spans="1:9" ht="12.75">
      <c r="A494" s="171"/>
      <c r="B494" s="103" t="s">
        <v>104</v>
      </c>
      <c r="C494" s="72"/>
      <c r="D494" s="72"/>
      <c r="E494" s="72"/>
      <c r="F494" s="73"/>
      <c r="G494" s="74"/>
      <c r="H494" s="73"/>
      <c r="I494" s="74"/>
    </row>
    <row r="495" spans="1:9" ht="12.75">
      <c r="A495" s="69">
        <v>79</v>
      </c>
      <c r="B495" s="13" t="s">
        <v>1394</v>
      </c>
      <c r="C495" t="s">
        <v>105</v>
      </c>
      <c r="F495" s="6">
        <v>17766145</v>
      </c>
      <c r="G495" s="62"/>
      <c r="H495" s="6">
        <v>192495071</v>
      </c>
      <c r="I495" s="62"/>
    </row>
    <row r="496" spans="2:9" ht="12.75">
      <c r="B496" s="13" t="s">
        <v>1398</v>
      </c>
      <c r="C496" t="s">
        <v>718</v>
      </c>
      <c r="F496" s="6">
        <v>123772</v>
      </c>
      <c r="G496" s="62"/>
      <c r="H496" s="6">
        <v>424468</v>
      </c>
      <c r="I496" s="62"/>
    </row>
    <row r="497" spans="2:9" ht="12.75">
      <c r="B497" s="13">
        <v>2</v>
      </c>
      <c r="C497" t="s">
        <v>106</v>
      </c>
      <c r="F497" s="6">
        <v>3643109</v>
      </c>
      <c r="G497" s="62"/>
      <c r="H497" s="6">
        <v>31063095</v>
      </c>
      <c r="I497" s="62"/>
    </row>
    <row r="498" spans="1:9" ht="12.75">
      <c r="A498" s="69">
        <v>80</v>
      </c>
      <c r="C498" t="s">
        <v>107</v>
      </c>
      <c r="F498" s="6">
        <v>482405</v>
      </c>
      <c r="G498" s="62"/>
      <c r="H498" s="6">
        <v>620262</v>
      </c>
      <c r="I498" s="62"/>
    </row>
    <row r="499" spans="1:9" ht="12.75">
      <c r="A499" s="69">
        <v>81</v>
      </c>
      <c r="B499" s="13" t="s">
        <v>1652</v>
      </c>
      <c r="C499" t="s">
        <v>147</v>
      </c>
      <c r="F499" s="6">
        <v>1235</v>
      </c>
      <c r="G499" s="62"/>
      <c r="H499" s="6">
        <v>1235</v>
      </c>
      <c r="I499" s="62"/>
    </row>
    <row r="500" spans="2:9" ht="12.75">
      <c r="B500" s="13" t="s">
        <v>1653</v>
      </c>
      <c r="C500" t="s">
        <v>108</v>
      </c>
      <c r="F500" s="6">
        <v>31006</v>
      </c>
      <c r="G500" s="62"/>
      <c r="H500" s="6">
        <v>38256</v>
      </c>
      <c r="I500" s="62"/>
    </row>
    <row r="501" spans="2:9" ht="12.75">
      <c r="B501" s="13" t="s">
        <v>1658</v>
      </c>
      <c r="C501" t="s">
        <v>1461</v>
      </c>
      <c r="F501" s="6">
        <v>121001</v>
      </c>
      <c r="G501" s="62"/>
      <c r="H501" s="6">
        <v>119576</v>
      </c>
      <c r="I501" s="62"/>
    </row>
    <row r="502" spans="2:9" ht="12.75">
      <c r="B502" s="13" t="s">
        <v>1666</v>
      </c>
      <c r="C502" t="s">
        <v>1462</v>
      </c>
      <c r="F502" s="6">
        <v>2276</v>
      </c>
      <c r="G502" s="62"/>
      <c r="H502" s="6">
        <v>2746</v>
      </c>
      <c r="I502" s="62"/>
    </row>
    <row r="503" spans="1:9" ht="12.75">
      <c r="A503" s="69">
        <v>82</v>
      </c>
      <c r="B503" s="13" t="s">
        <v>1652</v>
      </c>
      <c r="C503" t="s">
        <v>1463</v>
      </c>
      <c r="F503" s="6">
        <v>1340968</v>
      </c>
      <c r="G503" s="62"/>
      <c r="H503" s="6">
        <v>1833042</v>
      </c>
      <c r="I503" s="62"/>
    </row>
    <row r="504" spans="2:9" ht="12.75">
      <c r="B504" s="13" t="s">
        <v>1653</v>
      </c>
      <c r="C504" t="s">
        <v>1464</v>
      </c>
      <c r="F504" s="6">
        <v>8630</v>
      </c>
      <c r="G504" s="62"/>
      <c r="H504" s="6">
        <v>4766</v>
      </c>
      <c r="I504" s="62"/>
    </row>
    <row r="505" spans="2:9" ht="12.75">
      <c r="B505" s="13" t="s">
        <v>1658</v>
      </c>
      <c r="C505" s="57" t="s">
        <v>613</v>
      </c>
      <c r="F505" s="6">
        <v>75779</v>
      </c>
      <c r="G505" s="62"/>
      <c r="H505" s="6">
        <v>37663</v>
      </c>
      <c r="I505" s="62"/>
    </row>
    <row r="506" spans="1:9" ht="12.75">
      <c r="A506" s="69">
        <v>83</v>
      </c>
      <c r="B506" s="13">
        <v>1</v>
      </c>
      <c r="C506" t="s">
        <v>1465</v>
      </c>
      <c r="F506" s="6">
        <v>3092</v>
      </c>
      <c r="G506" s="62"/>
      <c r="H506" s="6">
        <v>15297</v>
      </c>
      <c r="I506" s="62"/>
    </row>
    <row r="507" spans="2:9" ht="12.75">
      <c r="B507" s="13">
        <v>2</v>
      </c>
      <c r="D507" t="s">
        <v>1466</v>
      </c>
      <c r="F507" s="6">
        <v>1000</v>
      </c>
      <c r="G507" s="62"/>
      <c r="H507" s="6">
        <v>4150</v>
      </c>
      <c r="I507" s="62"/>
    </row>
    <row r="508" spans="2:9" ht="12.75">
      <c r="B508" s="13">
        <v>3</v>
      </c>
      <c r="C508" t="s">
        <v>719</v>
      </c>
      <c r="F508" s="6">
        <v>673328</v>
      </c>
      <c r="G508" s="62"/>
      <c r="H508" s="6">
        <v>701370</v>
      </c>
      <c r="I508" s="62"/>
    </row>
    <row r="509" spans="1:9" ht="12.75">
      <c r="A509" s="77"/>
      <c r="B509" s="82"/>
      <c r="C509" s="72" t="s">
        <v>1467</v>
      </c>
      <c r="D509" s="72"/>
      <c r="E509" s="72"/>
      <c r="F509" s="73"/>
      <c r="G509" s="74"/>
      <c r="H509" s="73"/>
      <c r="I509" s="62"/>
    </row>
    <row r="510" spans="1:9" ht="12.75">
      <c r="A510" s="69">
        <v>84</v>
      </c>
      <c r="C510" t="s">
        <v>720</v>
      </c>
      <c r="F510" s="6">
        <v>600</v>
      </c>
      <c r="G510" s="62"/>
      <c r="H510" s="6">
        <v>629</v>
      </c>
      <c r="I510" s="62"/>
    </row>
    <row r="511" spans="1:9" ht="12.75">
      <c r="A511" s="69">
        <v>85</v>
      </c>
      <c r="B511" s="13" t="s">
        <v>1652</v>
      </c>
      <c r="C511" t="s">
        <v>1468</v>
      </c>
      <c r="F511" s="6">
        <v>1553</v>
      </c>
      <c r="G511" s="62"/>
      <c r="H511" s="6">
        <v>1111</v>
      </c>
      <c r="I511" s="62"/>
    </row>
    <row r="512" spans="2:9" ht="12.75">
      <c r="B512" s="13" t="s">
        <v>1653</v>
      </c>
      <c r="C512" t="s">
        <v>614</v>
      </c>
      <c r="F512" s="6">
        <v>486504</v>
      </c>
      <c r="G512" s="62"/>
      <c r="H512" s="6">
        <v>105351</v>
      </c>
      <c r="I512" s="62"/>
    </row>
    <row r="513" spans="2:9" ht="12.75">
      <c r="B513" s="13" t="s">
        <v>1658</v>
      </c>
      <c r="C513" t="s">
        <v>1380</v>
      </c>
      <c r="F513" s="6">
        <v>29799</v>
      </c>
      <c r="G513" s="62"/>
      <c r="H513" s="6">
        <v>6894</v>
      </c>
      <c r="I513" s="62"/>
    </row>
    <row r="514" spans="1:9" ht="12.75">
      <c r="A514" s="69">
        <v>86</v>
      </c>
      <c r="B514" s="13" t="s">
        <v>1652</v>
      </c>
      <c r="C514" t="s">
        <v>1469</v>
      </c>
      <c r="F514" s="6">
        <v>185552</v>
      </c>
      <c r="G514" s="62"/>
      <c r="H514" s="6">
        <v>43270</v>
      </c>
      <c r="I514" s="62"/>
    </row>
    <row r="515" spans="2:9" ht="12.75">
      <c r="B515" s="13" t="s">
        <v>1653</v>
      </c>
      <c r="C515" t="s">
        <v>432</v>
      </c>
      <c r="F515" s="6">
        <v>74509</v>
      </c>
      <c r="G515" s="62"/>
      <c r="H515" s="6">
        <v>13841</v>
      </c>
      <c r="I515" s="62"/>
    </row>
    <row r="516" spans="1:9" ht="12.75">
      <c r="A516" s="69">
        <v>87</v>
      </c>
      <c r="B516" s="13" t="s">
        <v>1394</v>
      </c>
      <c r="C516" t="s">
        <v>721</v>
      </c>
      <c r="F516" s="6">
        <v>16594953</v>
      </c>
      <c r="G516" s="62"/>
      <c r="H516" s="6">
        <v>335595</v>
      </c>
      <c r="I516" s="62"/>
    </row>
    <row r="517" spans="2:9" ht="12.75">
      <c r="B517" s="13" t="s">
        <v>1398</v>
      </c>
      <c r="C517" t="s">
        <v>722</v>
      </c>
      <c r="F517" s="6">
        <v>2834974</v>
      </c>
      <c r="G517" s="62"/>
      <c r="H517" s="6">
        <v>270335</v>
      </c>
      <c r="I517" s="62"/>
    </row>
    <row r="518" spans="2:9" ht="12.75">
      <c r="B518" s="13" t="s">
        <v>332</v>
      </c>
      <c r="C518" s="12" t="s">
        <v>723</v>
      </c>
      <c r="F518" s="6">
        <v>347921</v>
      </c>
      <c r="G518" s="62"/>
      <c r="H518" s="6">
        <v>43549</v>
      </c>
      <c r="I518" s="62"/>
    </row>
    <row r="519" spans="2:9" ht="12.75">
      <c r="B519" s="13" t="s">
        <v>333</v>
      </c>
      <c r="C519" t="s">
        <v>724</v>
      </c>
      <c r="F519" s="6">
        <v>10019</v>
      </c>
      <c r="G519" s="62"/>
      <c r="H519" s="6">
        <v>1362</v>
      </c>
      <c r="I519" s="62"/>
    </row>
    <row r="520" spans="2:9" ht="12.75">
      <c r="B520" s="13">
        <v>3</v>
      </c>
      <c r="C520" t="s">
        <v>725</v>
      </c>
      <c r="F520" s="6">
        <v>86897</v>
      </c>
      <c r="G520" s="62"/>
      <c r="H520" s="6">
        <v>3574</v>
      </c>
      <c r="I520" s="62"/>
    </row>
    <row r="521" spans="1:9" ht="12.75">
      <c r="A521" s="69">
        <v>88</v>
      </c>
      <c r="B521" s="13" t="s">
        <v>1394</v>
      </c>
      <c r="C521" t="s">
        <v>726</v>
      </c>
      <c r="F521" s="6">
        <v>381166</v>
      </c>
      <c r="G521" s="62"/>
      <c r="H521" s="6">
        <v>7063</v>
      </c>
      <c r="I521" s="62"/>
    </row>
    <row r="522" spans="2:9" ht="12.75">
      <c r="B522" s="13" t="s">
        <v>1398</v>
      </c>
      <c r="C522" t="s">
        <v>727</v>
      </c>
      <c r="F522" s="6">
        <v>290921</v>
      </c>
      <c r="G522" s="62"/>
      <c r="H522" s="6">
        <v>6209</v>
      </c>
      <c r="I522" s="62"/>
    </row>
    <row r="523" spans="2:9" ht="12.75">
      <c r="B523" s="13">
        <v>2</v>
      </c>
      <c r="C523" t="s">
        <v>728</v>
      </c>
      <c r="F523" s="6">
        <v>188065</v>
      </c>
      <c r="G523" s="62"/>
      <c r="H523" s="6">
        <v>4647</v>
      </c>
      <c r="I523" s="62"/>
    </row>
    <row r="524" spans="2:9" ht="12.75">
      <c r="B524" s="13">
        <v>3</v>
      </c>
      <c r="C524" t="s">
        <v>729</v>
      </c>
      <c r="F524" s="6">
        <v>454</v>
      </c>
      <c r="G524" s="62"/>
      <c r="H524" s="6">
        <v>8</v>
      </c>
      <c r="I524" s="62"/>
    </row>
    <row r="525" spans="2:9" ht="12.75">
      <c r="B525" s="13" t="s">
        <v>1095</v>
      </c>
      <c r="C525" t="s">
        <v>1738</v>
      </c>
      <c r="F525" s="6">
        <v>40251</v>
      </c>
      <c r="G525" s="62"/>
      <c r="H525" s="6">
        <v>1435</v>
      </c>
      <c r="I525" s="62"/>
    </row>
    <row r="526" spans="2:9" ht="12.75">
      <c r="B526" s="13" t="s">
        <v>1096</v>
      </c>
      <c r="D526" t="s">
        <v>1739</v>
      </c>
      <c r="F526" s="6">
        <v>20537</v>
      </c>
      <c r="G526" s="62"/>
      <c r="H526" s="6">
        <v>679</v>
      </c>
      <c r="I526" s="62"/>
    </row>
    <row r="527" spans="3:9" ht="12.75">
      <c r="C527" s="1" t="s">
        <v>730</v>
      </c>
      <c r="G527" s="62">
        <f>SUM(F521:F526)</f>
        <v>921394</v>
      </c>
      <c r="I527" s="62">
        <f>SUM(H521:H526)</f>
        <v>20041</v>
      </c>
    </row>
    <row r="528" spans="1:9" ht="12.75">
      <c r="A528" s="77"/>
      <c r="B528" s="82"/>
      <c r="C528" s="103" t="s">
        <v>1740</v>
      </c>
      <c r="D528" s="72"/>
      <c r="E528" s="72"/>
      <c r="F528" s="73"/>
      <c r="G528" s="74">
        <f>SUM(F495:F527)</f>
        <v>45848421</v>
      </c>
      <c r="H528" s="73"/>
      <c r="I528" s="74">
        <f>SUM(H495:H527)</f>
        <v>228206549</v>
      </c>
    </row>
    <row r="529" spans="1:9" ht="12.75">
      <c r="A529" s="77"/>
      <c r="B529" s="103" t="s">
        <v>1741</v>
      </c>
      <c r="C529" s="72"/>
      <c r="D529" s="72"/>
      <c r="E529" s="72"/>
      <c r="F529" s="73"/>
      <c r="G529" s="74"/>
      <c r="H529" s="73"/>
      <c r="I529" s="74"/>
    </row>
    <row r="530" spans="1:9" ht="12.75">
      <c r="A530" s="69">
        <v>89</v>
      </c>
      <c r="B530" s="13" t="s">
        <v>1652</v>
      </c>
      <c r="C530" t="s">
        <v>1742</v>
      </c>
      <c r="F530" s="6">
        <v>247654</v>
      </c>
      <c r="G530" s="62"/>
      <c r="H530" s="6">
        <v>938620</v>
      </c>
      <c r="I530" s="62"/>
    </row>
    <row r="531" spans="2:9" ht="12.75">
      <c r="B531" s="13" t="s">
        <v>1653</v>
      </c>
      <c r="C531" t="s">
        <v>1743</v>
      </c>
      <c r="F531" s="6">
        <v>95033</v>
      </c>
      <c r="G531" s="62"/>
      <c r="H531" s="6">
        <v>152676</v>
      </c>
      <c r="I531" s="62"/>
    </row>
    <row r="532" spans="1:9" ht="12.75">
      <c r="A532" s="69">
        <v>90</v>
      </c>
      <c r="C532" t="s">
        <v>731</v>
      </c>
      <c r="F532" s="6">
        <v>11531</v>
      </c>
      <c r="G532" s="62"/>
      <c r="H532" s="6">
        <v>8465</v>
      </c>
      <c r="I532" s="62"/>
    </row>
    <row r="533" spans="1:9" ht="12.75">
      <c r="A533" s="69">
        <v>91</v>
      </c>
      <c r="B533" s="13">
        <v>1</v>
      </c>
      <c r="C533" t="s">
        <v>1744</v>
      </c>
      <c r="F533" s="6">
        <v>1032590</v>
      </c>
      <c r="G533" s="62"/>
      <c r="H533" s="6">
        <v>1084534</v>
      </c>
      <c r="I533" s="62"/>
    </row>
    <row r="534" spans="2:9" ht="12.75">
      <c r="B534" s="13">
        <v>2</v>
      </c>
      <c r="D534" t="s">
        <v>1745</v>
      </c>
      <c r="F534" s="6">
        <v>76212</v>
      </c>
      <c r="G534" s="62"/>
      <c r="H534" s="6">
        <v>77284</v>
      </c>
      <c r="I534" s="62"/>
    </row>
    <row r="535" spans="1:9" ht="12.75">
      <c r="A535" s="69">
        <v>92</v>
      </c>
      <c r="B535" s="13">
        <v>1</v>
      </c>
      <c r="C535" t="s">
        <v>1746</v>
      </c>
      <c r="F535" s="6">
        <v>45944</v>
      </c>
      <c r="G535" s="62"/>
      <c r="H535" s="6">
        <v>15151</v>
      </c>
      <c r="I535" s="62"/>
    </row>
    <row r="536" spans="2:9" ht="12.75">
      <c r="B536" s="13">
        <v>2</v>
      </c>
      <c r="D536" t="s">
        <v>1747</v>
      </c>
      <c r="F536" s="6">
        <v>247575</v>
      </c>
      <c r="G536" s="62"/>
      <c r="H536" s="6">
        <v>49499</v>
      </c>
      <c r="I536" s="62"/>
    </row>
    <row r="537" spans="1:9" ht="12.75">
      <c r="A537" s="69">
        <v>93</v>
      </c>
      <c r="B537" s="13" t="s">
        <v>1394</v>
      </c>
      <c r="C537" t="s">
        <v>732</v>
      </c>
      <c r="F537" s="6">
        <v>71242</v>
      </c>
      <c r="G537" s="62"/>
      <c r="H537" s="6">
        <v>105481</v>
      </c>
      <c r="I537" s="62"/>
    </row>
    <row r="538" spans="2:9" ht="12.75">
      <c r="B538" s="13" t="s">
        <v>1398</v>
      </c>
      <c r="C538" t="s">
        <v>733</v>
      </c>
      <c r="F538" s="6">
        <v>13701</v>
      </c>
      <c r="G538" s="62"/>
      <c r="H538" s="6">
        <v>18580</v>
      </c>
      <c r="I538" s="62"/>
    </row>
    <row r="539" spans="2:9" ht="12.75">
      <c r="B539" s="13">
        <v>2</v>
      </c>
      <c r="C539" t="s">
        <v>734</v>
      </c>
      <c r="F539" s="6">
        <v>2271</v>
      </c>
      <c r="G539" s="62"/>
      <c r="H539" s="6">
        <v>844</v>
      </c>
      <c r="I539" s="62"/>
    </row>
    <row r="540" spans="1:9" ht="12.75">
      <c r="A540" s="69">
        <v>94</v>
      </c>
      <c r="B540" s="13">
        <v>1</v>
      </c>
      <c r="C540" t="s">
        <v>1748</v>
      </c>
      <c r="F540" s="6">
        <v>9316</v>
      </c>
      <c r="G540" s="62"/>
      <c r="H540" s="6">
        <v>30578</v>
      </c>
      <c r="I540" s="62"/>
    </row>
    <row r="541" spans="2:9" ht="12.75">
      <c r="B541" s="13">
        <v>2</v>
      </c>
      <c r="D541" t="s">
        <v>1749</v>
      </c>
      <c r="F541" s="6">
        <v>171910</v>
      </c>
      <c r="G541" s="62"/>
      <c r="H541" s="6">
        <v>330188</v>
      </c>
      <c r="I541" s="62"/>
    </row>
    <row r="542" spans="2:9" ht="12.75">
      <c r="B542" s="13">
        <v>3</v>
      </c>
      <c r="D542" t="s">
        <v>735</v>
      </c>
      <c r="F542" s="6">
        <v>33535</v>
      </c>
      <c r="G542" s="62"/>
      <c r="H542" s="6">
        <v>49908</v>
      </c>
      <c r="I542" s="62"/>
    </row>
    <row r="543" spans="1:9" ht="12.75">
      <c r="A543" s="69">
        <v>95</v>
      </c>
      <c r="B543" s="13">
        <v>1</v>
      </c>
      <c r="C543" t="s">
        <v>1362</v>
      </c>
      <c r="F543" s="6">
        <v>170666</v>
      </c>
      <c r="G543" s="62"/>
      <c r="H543" s="6">
        <v>64379</v>
      </c>
      <c r="I543" s="62"/>
    </row>
    <row r="544" spans="2:9" ht="12.75">
      <c r="B544" s="13">
        <v>2</v>
      </c>
      <c r="D544" t="s">
        <v>736</v>
      </c>
      <c r="F544" s="6">
        <v>52752</v>
      </c>
      <c r="G544" s="62"/>
      <c r="H544" s="6">
        <v>11645</v>
      </c>
      <c r="I544" s="62"/>
    </row>
    <row r="545" spans="1:9" ht="12.75">
      <c r="A545" s="69">
        <v>96</v>
      </c>
      <c r="B545" s="13">
        <v>1</v>
      </c>
      <c r="C545" s="57" t="s">
        <v>615</v>
      </c>
      <c r="F545" s="6">
        <v>310379</v>
      </c>
      <c r="G545" s="62"/>
      <c r="H545" s="6">
        <v>845684</v>
      </c>
      <c r="I545" s="62"/>
    </row>
    <row r="546" spans="2:9" ht="12.75">
      <c r="B546" s="13">
        <v>2</v>
      </c>
      <c r="D546" t="s">
        <v>1750</v>
      </c>
      <c r="F546" s="6">
        <v>3025</v>
      </c>
      <c r="G546" s="62"/>
      <c r="H546" s="6">
        <v>2709</v>
      </c>
      <c r="I546" s="62"/>
    </row>
    <row r="547" spans="2:9" ht="12.75">
      <c r="B547" s="13" t="s">
        <v>1459</v>
      </c>
      <c r="C547" s="57" t="s">
        <v>616</v>
      </c>
      <c r="F547" s="6">
        <v>43893</v>
      </c>
      <c r="G547" s="62"/>
      <c r="H547" s="6">
        <v>16751</v>
      </c>
      <c r="I547" s="62"/>
    </row>
    <row r="548" spans="2:9" ht="12.75">
      <c r="B548" s="13" t="s">
        <v>1460</v>
      </c>
      <c r="D548" t="s">
        <v>1751</v>
      </c>
      <c r="F548" s="6">
        <v>7268</v>
      </c>
      <c r="G548" s="62"/>
      <c r="H548" s="6">
        <v>2159</v>
      </c>
      <c r="I548" s="62"/>
    </row>
    <row r="549" spans="1:9" ht="12.75">
      <c r="A549" s="69">
        <v>97</v>
      </c>
      <c r="C549" s="12" t="s">
        <v>1379</v>
      </c>
      <c r="F549" s="6">
        <v>10916</v>
      </c>
      <c r="G549" s="62"/>
      <c r="H549" s="6">
        <v>30474</v>
      </c>
      <c r="I549" s="62"/>
    </row>
    <row r="550" spans="1:9" ht="12.75">
      <c r="A550" s="69">
        <v>98</v>
      </c>
      <c r="B550" s="13" t="s">
        <v>1394</v>
      </c>
      <c r="C550" t="s">
        <v>737</v>
      </c>
      <c r="F550" s="6">
        <v>275481</v>
      </c>
      <c r="G550" s="62"/>
      <c r="H550" s="6">
        <v>52296</v>
      </c>
      <c r="I550" s="62"/>
    </row>
    <row r="551" spans="2:9" ht="12.75">
      <c r="B551" s="13">
        <v>2</v>
      </c>
      <c r="D551" t="s">
        <v>1752</v>
      </c>
      <c r="F551" s="6">
        <v>43554</v>
      </c>
      <c r="G551" s="62"/>
      <c r="H551" s="6">
        <v>22062</v>
      </c>
      <c r="I551" s="62"/>
    </row>
    <row r="552" spans="1:9" ht="12.75">
      <c r="A552" s="69">
        <v>99</v>
      </c>
      <c r="C552" t="s">
        <v>738</v>
      </c>
      <c r="F552" s="6">
        <v>99338</v>
      </c>
      <c r="G552" s="62"/>
      <c r="H552" s="6">
        <v>21877</v>
      </c>
      <c r="I552" s="62"/>
    </row>
    <row r="553" spans="1:9" ht="12.75">
      <c r="A553" s="69">
        <v>100</v>
      </c>
      <c r="B553" s="13" t="s">
        <v>1394</v>
      </c>
      <c r="C553" s="16" t="s">
        <v>739</v>
      </c>
      <c r="F553" s="6">
        <v>14136</v>
      </c>
      <c r="G553" s="62"/>
      <c r="H553" s="6">
        <v>2547</v>
      </c>
      <c r="I553" s="62"/>
    </row>
    <row r="554" spans="2:9" ht="12.75">
      <c r="B554" s="13" t="s">
        <v>1398</v>
      </c>
      <c r="C554" t="s">
        <v>1488</v>
      </c>
      <c r="F554" s="6">
        <v>118826</v>
      </c>
      <c r="G554" s="62"/>
      <c r="H554" s="6">
        <v>14365</v>
      </c>
      <c r="I554" s="62"/>
    </row>
    <row r="555" spans="2:9" ht="12.75">
      <c r="B555" s="13">
        <v>2</v>
      </c>
      <c r="D555" t="s">
        <v>1489</v>
      </c>
      <c r="F555" s="6">
        <v>37875</v>
      </c>
      <c r="G555" s="62"/>
      <c r="H555" s="6">
        <v>2477</v>
      </c>
      <c r="I555" s="62"/>
    </row>
    <row r="556" spans="1:9" ht="12.75">
      <c r="A556" s="69">
        <v>101</v>
      </c>
      <c r="B556" s="13">
        <v>1</v>
      </c>
      <c r="C556" t="s">
        <v>1490</v>
      </c>
      <c r="F556" s="6">
        <v>33724</v>
      </c>
      <c r="G556" s="62"/>
      <c r="H556" s="6">
        <v>6846</v>
      </c>
      <c r="I556" s="62"/>
    </row>
    <row r="557" spans="2:9" ht="12.75">
      <c r="B557" s="13" t="s">
        <v>332</v>
      </c>
      <c r="D557" t="s">
        <v>1491</v>
      </c>
      <c r="F557" s="6">
        <v>3193</v>
      </c>
      <c r="G557" s="62"/>
      <c r="H557" s="6">
        <v>980</v>
      </c>
      <c r="I557" s="62"/>
    </row>
    <row r="558" spans="2:9" ht="12.75">
      <c r="B558" s="13" t="s">
        <v>333</v>
      </c>
      <c r="C558" t="s">
        <v>1492</v>
      </c>
      <c r="F558" s="6">
        <v>47844</v>
      </c>
      <c r="G558" s="62"/>
      <c r="H558" s="6">
        <v>37867</v>
      </c>
      <c r="I558" s="62"/>
    </row>
    <row r="559" spans="1:9" ht="12.75">
      <c r="A559" s="69">
        <v>102</v>
      </c>
      <c r="B559" s="13" t="s">
        <v>1652</v>
      </c>
      <c r="C559" t="s">
        <v>740</v>
      </c>
      <c r="F559" s="6">
        <v>4210</v>
      </c>
      <c r="G559" s="62"/>
      <c r="H559" s="6">
        <v>1738</v>
      </c>
      <c r="I559" s="62"/>
    </row>
    <row r="560" spans="1:9" ht="12.75">
      <c r="A560" s="69">
        <v>103</v>
      </c>
      <c r="B560" s="13">
        <v>1</v>
      </c>
      <c r="C560" t="s">
        <v>741</v>
      </c>
      <c r="F560" s="6">
        <v>1274196</v>
      </c>
      <c r="G560" s="62"/>
      <c r="H560" s="6">
        <v>988786</v>
      </c>
      <c r="I560" s="62"/>
    </row>
    <row r="561" spans="2:9" ht="12.75">
      <c r="B561" s="13">
        <v>2</v>
      </c>
      <c r="D561" t="s">
        <v>742</v>
      </c>
      <c r="F561" s="6">
        <v>45099</v>
      </c>
      <c r="G561" s="62"/>
      <c r="H561" s="6">
        <v>173859</v>
      </c>
      <c r="I561" s="62"/>
    </row>
    <row r="562" spans="1:9" ht="12.75">
      <c r="A562" s="69">
        <v>104</v>
      </c>
      <c r="B562" s="13" t="s">
        <v>1652</v>
      </c>
      <c r="C562" t="s">
        <v>743</v>
      </c>
      <c r="F562" s="6">
        <v>65396</v>
      </c>
      <c r="G562" s="62"/>
      <c r="H562" s="6">
        <v>71839</v>
      </c>
      <c r="I562" s="62"/>
    </row>
    <row r="563" spans="2:9" ht="12.75">
      <c r="B563" s="13" t="s">
        <v>1653</v>
      </c>
      <c r="C563" t="s">
        <v>744</v>
      </c>
      <c r="F563" s="6">
        <v>35871</v>
      </c>
      <c r="G563" s="62"/>
      <c r="H563" s="6">
        <v>34498</v>
      </c>
      <c r="I563" s="62"/>
    </row>
    <row r="564" spans="1:9" ht="12.75">
      <c r="A564" s="69">
        <v>105</v>
      </c>
      <c r="B564" s="13" t="s">
        <v>1394</v>
      </c>
      <c r="C564" t="s">
        <v>1493</v>
      </c>
      <c r="F564" s="6">
        <v>40597</v>
      </c>
      <c r="G564" s="62"/>
      <c r="H564" s="6">
        <v>57654</v>
      </c>
      <c r="I564" s="62"/>
    </row>
    <row r="565" spans="2:9" ht="12.75">
      <c r="B565" s="13" t="s">
        <v>1398</v>
      </c>
      <c r="C565" t="s">
        <v>1494</v>
      </c>
      <c r="F565" s="6">
        <v>17769</v>
      </c>
      <c r="G565" s="62"/>
      <c r="H565" s="6">
        <v>9875</v>
      </c>
      <c r="I565" s="62"/>
    </row>
    <row r="566" spans="2:9" ht="12.75">
      <c r="B566" s="13">
        <v>2</v>
      </c>
      <c r="C566" t="s">
        <v>222</v>
      </c>
      <c r="F566" s="6">
        <v>24157</v>
      </c>
      <c r="G566" s="62"/>
      <c r="H566" s="6">
        <v>18025</v>
      </c>
      <c r="I566" s="62"/>
    </row>
    <row r="567" spans="2:9" ht="12.75">
      <c r="B567" s="13" t="s">
        <v>1502</v>
      </c>
      <c r="C567" t="s">
        <v>1495</v>
      </c>
      <c r="F567" s="6">
        <v>117246</v>
      </c>
      <c r="G567" s="62"/>
      <c r="H567" s="6">
        <v>70715</v>
      </c>
      <c r="I567" s="62"/>
    </row>
    <row r="568" spans="2:9" ht="12.75">
      <c r="B568" s="13" t="s">
        <v>1503</v>
      </c>
      <c r="C568" t="s">
        <v>1497</v>
      </c>
      <c r="F568" s="6">
        <v>2588</v>
      </c>
      <c r="G568" s="62"/>
      <c r="H568" s="6">
        <v>1294</v>
      </c>
      <c r="I568" s="62"/>
    </row>
    <row r="569" spans="2:9" ht="12.75">
      <c r="B569" s="13" t="s">
        <v>1504</v>
      </c>
      <c r="C569" t="s">
        <v>1496</v>
      </c>
      <c r="F569" s="6">
        <v>9790</v>
      </c>
      <c r="G569" s="62"/>
      <c r="H569" s="6">
        <v>520</v>
      </c>
      <c r="I569" s="62"/>
    </row>
    <row r="570" spans="2:9" ht="12.75">
      <c r="B570" s="13" t="s">
        <v>1505</v>
      </c>
      <c r="C570" t="s">
        <v>1498</v>
      </c>
      <c r="F570" s="6">
        <v>5358</v>
      </c>
      <c r="G570" s="62"/>
      <c r="H570" s="6">
        <v>250</v>
      </c>
      <c r="I570" s="62"/>
    </row>
    <row r="571" spans="2:9" ht="12.75">
      <c r="B571" s="13">
        <v>4</v>
      </c>
      <c r="C571" t="s">
        <v>745</v>
      </c>
      <c r="F571" s="6">
        <v>65004</v>
      </c>
      <c r="G571" s="62"/>
      <c r="H571" s="6">
        <v>129996</v>
      </c>
      <c r="I571" s="62"/>
    </row>
    <row r="572" spans="2:9" ht="12.75">
      <c r="B572" s="13" t="s">
        <v>1720</v>
      </c>
      <c r="C572" t="s">
        <v>1285</v>
      </c>
      <c r="F572" s="6">
        <v>81663</v>
      </c>
      <c r="G572" s="62"/>
      <c r="H572" s="6">
        <v>28111</v>
      </c>
      <c r="I572" s="62"/>
    </row>
    <row r="573" spans="2:9" ht="12.75">
      <c r="B573" s="13" t="s">
        <v>1736</v>
      </c>
      <c r="C573" t="s">
        <v>746</v>
      </c>
      <c r="F573" s="6">
        <v>5812</v>
      </c>
      <c r="G573" s="62"/>
      <c r="H573" s="6">
        <v>2618</v>
      </c>
      <c r="I573" s="62"/>
    </row>
    <row r="574" spans="1:9" ht="12.75">
      <c r="A574" s="69">
        <v>106</v>
      </c>
      <c r="C574" t="s">
        <v>1499</v>
      </c>
      <c r="F574" s="6">
        <v>19650</v>
      </c>
      <c r="G574" s="62"/>
      <c r="H574" s="6">
        <v>8780</v>
      </c>
      <c r="I574" s="62"/>
    </row>
    <row r="575" spans="1:9" ht="12.75">
      <c r="A575" s="69">
        <v>107</v>
      </c>
      <c r="C575" t="s">
        <v>1500</v>
      </c>
      <c r="F575" s="6">
        <v>347584</v>
      </c>
      <c r="G575" s="62"/>
      <c r="H575" s="6">
        <v>347582</v>
      </c>
      <c r="I575" s="62"/>
    </row>
    <row r="576" spans="1:9" ht="12.75">
      <c r="A576" s="69">
        <v>108</v>
      </c>
      <c r="B576" s="13" t="s">
        <v>1394</v>
      </c>
      <c r="C576" t="s">
        <v>1501</v>
      </c>
      <c r="F576" s="6">
        <v>11077</v>
      </c>
      <c r="G576" s="62"/>
      <c r="H576" s="6">
        <v>16099</v>
      </c>
      <c r="I576" s="62"/>
    </row>
    <row r="577" spans="2:9" ht="12.75">
      <c r="B577" s="13" t="s">
        <v>1398</v>
      </c>
      <c r="D577" t="s">
        <v>1506</v>
      </c>
      <c r="F577" s="6">
        <v>6283</v>
      </c>
      <c r="G577" s="62"/>
      <c r="H577" s="6">
        <v>2653</v>
      </c>
      <c r="I577" s="62"/>
    </row>
    <row r="578" spans="2:9" ht="12.75">
      <c r="B578" s="13">
        <v>2</v>
      </c>
      <c r="C578" t="s">
        <v>1507</v>
      </c>
      <c r="F578" s="6">
        <v>14472</v>
      </c>
      <c r="G578" s="62"/>
      <c r="H578" s="6">
        <v>6374</v>
      </c>
      <c r="I578" s="62"/>
    </row>
    <row r="579" spans="2:9" ht="12.75">
      <c r="B579" s="13" t="s">
        <v>1459</v>
      </c>
      <c r="C579" t="s">
        <v>1508</v>
      </c>
      <c r="F579" s="6">
        <v>6133</v>
      </c>
      <c r="G579" s="62"/>
      <c r="H579" s="6">
        <v>2590</v>
      </c>
      <c r="I579" s="62"/>
    </row>
    <row r="580" spans="2:9" ht="12.75">
      <c r="B580" s="13" t="s">
        <v>1460</v>
      </c>
      <c r="D580" t="s">
        <v>1509</v>
      </c>
      <c r="F580" s="6">
        <v>61745</v>
      </c>
      <c r="G580" s="62"/>
      <c r="H580" s="6">
        <v>5085</v>
      </c>
      <c r="I580" s="62"/>
    </row>
    <row r="581" spans="2:9" ht="12.75">
      <c r="B581" s="13">
        <v>4</v>
      </c>
      <c r="D581" t="s">
        <v>1510</v>
      </c>
      <c r="E581" s="104"/>
      <c r="F581" s="6">
        <v>3530</v>
      </c>
      <c r="G581" s="62"/>
      <c r="H581" s="6">
        <v>189</v>
      </c>
      <c r="I581" s="62"/>
    </row>
    <row r="582" spans="2:9" ht="12.75">
      <c r="B582" s="13">
        <v>5</v>
      </c>
      <c r="D582" t="s">
        <v>1511</v>
      </c>
      <c r="E582" s="104"/>
      <c r="F582" s="6">
        <v>103004</v>
      </c>
      <c r="G582" s="62"/>
      <c r="H582" s="6">
        <v>6540</v>
      </c>
      <c r="I582" s="62"/>
    </row>
    <row r="583" spans="2:9" ht="12.75">
      <c r="B583" s="13" t="s">
        <v>1579</v>
      </c>
      <c r="D583" t="s">
        <v>1512</v>
      </c>
      <c r="E583" s="104"/>
      <c r="F583" s="6">
        <v>117259</v>
      </c>
      <c r="G583" s="62"/>
      <c r="H583" s="6">
        <v>5781</v>
      </c>
      <c r="I583" s="62"/>
    </row>
    <row r="584" spans="2:9" ht="12.75">
      <c r="B584" s="13" t="s">
        <v>1580</v>
      </c>
      <c r="D584" t="s">
        <v>1513</v>
      </c>
      <c r="E584" s="104"/>
      <c r="F584" s="6">
        <v>4073</v>
      </c>
      <c r="G584" s="62"/>
      <c r="H584" s="6">
        <v>108</v>
      </c>
      <c r="I584" s="62"/>
    </row>
    <row r="585" spans="2:9" ht="12.75">
      <c r="B585" s="13" t="s">
        <v>1581</v>
      </c>
      <c r="D585" t="s">
        <v>1514</v>
      </c>
      <c r="E585" s="104"/>
      <c r="F585" s="6">
        <v>214138</v>
      </c>
      <c r="G585" s="62"/>
      <c r="H585" s="6">
        <v>10064</v>
      </c>
      <c r="I585" s="62"/>
    </row>
    <row r="586" spans="2:9" ht="12.75">
      <c r="B586" s="13" t="s">
        <v>1482</v>
      </c>
      <c r="D586" t="s">
        <v>747</v>
      </c>
      <c r="F586" s="6">
        <v>5380</v>
      </c>
      <c r="G586" s="62"/>
      <c r="H586" s="6">
        <v>74</v>
      </c>
      <c r="I586" s="62"/>
    </row>
    <row r="587" spans="2:9" ht="12.75">
      <c r="B587" s="13">
        <v>7</v>
      </c>
      <c r="D587" t="s">
        <v>1516</v>
      </c>
      <c r="E587" s="104"/>
      <c r="F587" s="6">
        <v>38988</v>
      </c>
      <c r="G587" s="62"/>
      <c r="H587" s="6">
        <v>1159</v>
      </c>
      <c r="I587" s="62"/>
    </row>
    <row r="588" spans="2:9" ht="12.75">
      <c r="B588" s="13">
        <v>8</v>
      </c>
      <c r="D588" t="s">
        <v>1515</v>
      </c>
      <c r="E588" s="104"/>
      <c r="F588" s="6">
        <v>4557</v>
      </c>
      <c r="G588" s="62"/>
      <c r="H588" s="6">
        <v>134</v>
      </c>
      <c r="I588" s="62"/>
    </row>
    <row r="589" spans="1:9" ht="12.75">
      <c r="A589" s="69">
        <v>109</v>
      </c>
      <c r="B589" s="13">
        <v>1</v>
      </c>
      <c r="C589" t="s">
        <v>1483</v>
      </c>
      <c r="F589" s="6">
        <v>2194</v>
      </c>
      <c r="G589" s="62"/>
      <c r="H589" s="6">
        <v>5539</v>
      </c>
      <c r="I589" s="62"/>
    </row>
    <row r="590" spans="2:9" ht="12.75">
      <c r="B590" s="13" t="s">
        <v>332</v>
      </c>
      <c r="D590" t="s">
        <v>1484</v>
      </c>
      <c r="F590" s="6">
        <v>324373</v>
      </c>
      <c r="G590" s="62"/>
      <c r="H590" s="6">
        <v>90509</v>
      </c>
      <c r="I590" s="62"/>
    </row>
    <row r="591" spans="2:9" ht="12.75">
      <c r="B591" s="13" t="s">
        <v>333</v>
      </c>
      <c r="D591" t="s">
        <v>1485</v>
      </c>
      <c r="F591" s="6">
        <v>11574</v>
      </c>
      <c r="G591" s="62"/>
      <c r="H591" s="6">
        <v>2735</v>
      </c>
      <c r="I591" s="62"/>
    </row>
    <row r="592" spans="1:9" ht="12.75">
      <c r="A592" s="69">
        <v>110</v>
      </c>
      <c r="B592" s="13" t="s">
        <v>1652</v>
      </c>
      <c r="C592" t="s">
        <v>748</v>
      </c>
      <c r="F592" s="6">
        <v>46051</v>
      </c>
      <c r="G592" s="62"/>
      <c r="H592" s="6">
        <v>38</v>
      </c>
      <c r="I592" s="62"/>
    </row>
    <row r="593" spans="2:9" ht="12.75">
      <c r="B593" s="13" t="s">
        <v>1653</v>
      </c>
      <c r="C593" t="s">
        <v>749</v>
      </c>
      <c r="F593" s="6">
        <v>146066</v>
      </c>
      <c r="G593" s="62"/>
      <c r="H593" s="6">
        <v>322</v>
      </c>
      <c r="I593" s="62"/>
    </row>
    <row r="594" spans="1:10" ht="12.75">
      <c r="A594" s="69">
        <v>111</v>
      </c>
      <c r="B594" s="13">
        <v>1</v>
      </c>
      <c r="C594" t="s">
        <v>750</v>
      </c>
      <c r="F594" s="6">
        <v>2555</v>
      </c>
      <c r="G594" s="62"/>
      <c r="H594" s="6">
        <v>153</v>
      </c>
      <c r="I594" s="63"/>
      <c r="J594" s="58"/>
    </row>
    <row r="595" spans="2:9" ht="12.75">
      <c r="B595" s="13">
        <v>2</v>
      </c>
      <c r="C595" t="s">
        <v>1486</v>
      </c>
      <c r="F595" s="6">
        <v>7500</v>
      </c>
      <c r="G595" s="62"/>
      <c r="H595" s="6">
        <v>679</v>
      </c>
      <c r="I595" s="62"/>
    </row>
    <row r="596" spans="1:9" ht="12.75">
      <c r="A596" s="69">
        <v>112</v>
      </c>
      <c r="B596" s="13" t="s">
        <v>1652</v>
      </c>
      <c r="C596" t="s">
        <v>1487</v>
      </c>
      <c r="F596" s="6">
        <v>363322</v>
      </c>
      <c r="G596" s="62"/>
      <c r="H596" s="6">
        <v>69286</v>
      </c>
      <c r="I596" s="62"/>
    </row>
    <row r="597" spans="2:9" ht="12.75">
      <c r="B597" s="13" t="s">
        <v>1653</v>
      </c>
      <c r="C597" t="s">
        <v>753</v>
      </c>
      <c r="F597" s="6">
        <v>154546</v>
      </c>
      <c r="G597" s="62"/>
      <c r="H597" s="6">
        <v>1192</v>
      </c>
      <c r="I597" s="62"/>
    </row>
    <row r="598" spans="2:9" ht="12.75">
      <c r="B598" s="13" t="s">
        <v>1658</v>
      </c>
      <c r="C598" t="s">
        <v>754</v>
      </c>
      <c r="F598" s="6">
        <v>40230</v>
      </c>
      <c r="G598" s="62"/>
      <c r="H598" s="6">
        <v>287</v>
      </c>
      <c r="I598" s="62"/>
    </row>
    <row r="599" spans="2:9" ht="12.75">
      <c r="B599" s="13" t="s">
        <v>1666</v>
      </c>
      <c r="C599" t="s">
        <v>755</v>
      </c>
      <c r="F599" s="6">
        <v>24270</v>
      </c>
      <c r="G599" s="62"/>
      <c r="H599" s="6">
        <v>1869</v>
      </c>
      <c r="I599" s="62"/>
    </row>
    <row r="600" spans="2:9" ht="12.75">
      <c r="B600" s="13" t="s">
        <v>1667</v>
      </c>
      <c r="C600" t="s">
        <v>756</v>
      </c>
      <c r="F600" s="6">
        <v>4976</v>
      </c>
      <c r="G600" s="62"/>
      <c r="H600" s="6">
        <v>623</v>
      </c>
      <c r="I600" s="62"/>
    </row>
    <row r="601" spans="1:9" ht="12.75">
      <c r="A601" s="137"/>
      <c r="B601" s="168" t="s">
        <v>529</v>
      </c>
      <c r="C601" s="71" t="s">
        <v>757</v>
      </c>
      <c r="D601" s="48"/>
      <c r="E601" s="48"/>
      <c r="F601" s="51"/>
      <c r="G601" s="65"/>
      <c r="H601" s="51"/>
      <c r="I601" s="62"/>
    </row>
    <row r="602" spans="2:9" ht="12.75">
      <c r="B602" s="13" t="s">
        <v>530</v>
      </c>
      <c r="C602" t="s">
        <v>758</v>
      </c>
      <c r="F602" s="6">
        <v>290552</v>
      </c>
      <c r="G602" s="62"/>
      <c r="H602" s="6">
        <v>38713</v>
      </c>
      <c r="I602" s="62"/>
    </row>
    <row r="603" spans="2:9" ht="12.75">
      <c r="B603" s="13" t="s">
        <v>531</v>
      </c>
      <c r="C603" t="s">
        <v>759</v>
      </c>
      <c r="F603" s="6">
        <v>53428</v>
      </c>
      <c r="G603" s="62"/>
      <c r="H603" s="6">
        <v>7586</v>
      </c>
      <c r="I603" s="62"/>
    </row>
    <row r="604" spans="1:9" ht="12.75">
      <c r="A604" s="137"/>
      <c r="B604" s="168" t="s">
        <v>751</v>
      </c>
      <c r="C604" s="71" t="s">
        <v>760</v>
      </c>
      <c r="D604" s="48"/>
      <c r="E604" s="48"/>
      <c r="F604" s="51"/>
      <c r="G604" s="65"/>
      <c r="H604" s="51"/>
      <c r="I604" s="62"/>
    </row>
    <row r="605" spans="2:9" ht="12.75">
      <c r="B605" s="13" t="s">
        <v>752</v>
      </c>
      <c r="C605" t="s">
        <v>30</v>
      </c>
      <c r="F605" s="6">
        <v>5683777</v>
      </c>
      <c r="G605" s="62"/>
      <c r="H605" s="6">
        <v>571304</v>
      </c>
      <c r="I605" s="62"/>
    </row>
    <row r="606" spans="2:9" ht="12.75">
      <c r="B606" s="13" t="s">
        <v>1172</v>
      </c>
      <c r="C606" t="s">
        <v>761</v>
      </c>
      <c r="F606" s="6">
        <v>10557</v>
      </c>
      <c r="G606" s="62"/>
      <c r="H606" s="6">
        <v>566</v>
      </c>
      <c r="I606" s="62"/>
    </row>
    <row r="607" spans="2:9" ht="12.75">
      <c r="B607" s="13" t="s">
        <v>1091</v>
      </c>
      <c r="C607" t="s">
        <v>762</v>
      </c>
      <c r="F607" s="6">
        <v>0</v>
      </c>
      <c r="G607" s="62"/>
      <c r="H607" s="6">
        <v>0</v>
      </c>
      <c r="I607" s="62"/>
    </row>
    <row r="608" spans="3:9" ht="12.75">
      <c r="C608" s="136" t="s">
        <v>1286</v>
      </c>
      <c r="G608" s="62">
        <f>SUM(F530:F607)</f>
        <v>13249984</v>
      </c>
      <c r="I608" s="63">
        <f>SUM(H530:H607)</f>
        <v>6791317</v>
      </c>
    </row>
    <row r="609" spans="1:9" ht="12.75">
      <c r="A609" s="69">
        <v>113</v>
      </c>
      <c r="B609" s="13">
        <v>1</v>
      </c>
      <c r="C609" t="s">
        <v>763</v>
      </c>
      <c r="F609" s="6">
        <v>184653</v>
      </c>
      <c r="G609" s="62"/>
      <c r="H609" s="6">
        <v>3090</v>
      </c>
      <c r="I609" s="62"/>
    </row>
    <row r="610" spans="1:9" ht="12.75">
      <c r="A610" s="69">
        <v>114</v>
      </c>
      <c r="C610" t="s">
        <v>499</v>
      </c>
      <c r="F610" s="6">
        <v>1052</v>
      </c>
      <c r="G610" s="62"/>
      <c r="H610" s="6">
        <v>23</v>
      </c>
      <c r="I610" s="62"/>
    </row>
    <row r="611" spans="1:9" ht="12.75">
      <c r="A611" s="69">
        <v>115</v>
      </c>
      <c r="B611" s="13" t="s">
        <v>1652</v>
      </c>
      <c r="C611" t="s">
        <v>33</v>
      </c>
      <c r="F611" s="6">
        <v>32293</v>
      </c>
      <c r="G611" s="62"/>
      <c r="H611" s="6">
        <v>754</v>
      </c>
      <c r="I611" s="62"/>
    </row>
    <row r="612" spans="2:9" ht="12.75">
      <c r="B612" s="13" t="s">
        <v>1653</v>
      </c>
      <c r="C612" t="s">
        <v>34</v>
      </c>
      <c r="F612" s="6">
        <v>9050</v>
      </c>
      <c r="G612" s="62"/>
      <c r="H612" s="6">
        <v>176</v>
      </c>
      <c r="I612" s="62"/>
    </row>
    <row r="613" spans="2:9" ht="12.75">
      <c r="B613" s="13" t="s">
        <v>1658</v>
      </c>
      <c r="C613" t="s">
        <v>1308</v>
      </c>
      <c r="F613" s="6">
        <v>18206</v>
      </c>
      <c r="G613" s="62"/>
      <c r="H613" s="6">
        <v>476</v>
      </c>
      <c r="I613" s="62"/>
    </row>
    <row r="614" spans="2:9" ht="12.75">
      <c r="B614" s="13" t="s">
        <v>1666</v>
      </c>
      <c r="C614" t="s">
        <v>764</v>
      </c>
      <c r="F614" s="6">
        <v>61796</v>
      </c>
      <c r="G614" s="62"/>
      <c r="H614" s="6">
        <v>530</v>
      </c>
      <c r="I614" s="62"/>
    </row>
    <row r="615" spans="2:9" ht="12.75">
      <c r="B615" s="13" t="s">
        <v>1667</v>
      </c>
      <c r="C615" t="s">
        <v>35</v>
      </c>
      <c r="F615" s="6">
        <v>40946</v>
      </c>
      <c r="G615" s="62"/>
      <c r="H615" s="6">
        <v>777</v>
      </c>
      <c r="I615" s="62"/>
    </row>
    <row r="616" spans="1:9" ht="12.75">
      <c r="A616" s="69">
        <v>116</v>
      </c>
      <c r="C616" t="s">
        <v>36</v>
      </c>
      <c r="F616" s="6">
        <v>63774</v>
      </c>
      <c r="G616" s="62"/>
      <c r="H616" s="6">
        <v>489</v>
      </c>
      <c r="I616" s="62"/>
    </row>
    <row r="617" spans="1:9" ht="12.75">
      <c r="A617" s="77"/>
      <c r="B617" s="82"/>
      <c r="C617" s="108" t="s">
        <v>37</v>
      </c>
      <c r="D617" s="72"/>
      <c r="E617" s="72"/>
      <c r="F617" s="73"/>
      <c r="G617" s="74">
        <f>SUM(F609:F616)+G608</f>
        <v>13661754</v>
      </c>
      <c r="H617" s="73"/>
      <c r="I617" s="74">
        <f>SUM(H609:H616)+I608</f>
        <v>6797632</v>
      </c>
    </row>
    <row r="618" spans="1:9" ht="12.75">
      <c r="A618" s="69">
        <v>117</v>
      </c>
      <c r="B618" s="13" t="s">
        <v>1394</v>
      </c>
      <c r="C618" t="s">
        <v>38</v>
      </c>
      <c r="F618" s="6">
        <v>3702024</v>
      </c>
      <c r="G618" s="62"/>
      <c r="H618" s="6">
        <v>645385</v>
      </c>
      <c r="I618" s="62"/>
    </row>
    <row r="619" spans="2:9" ht="12.75">
      <c r="B619" s="13" t="s">
        <v>132</v>
      </c>
      <c r="C619" t="s">
        <v>39</v>
      </c>
      <c r="F619" s="6">
        <v>111449</v>
      </c>
      <c r="G619" s="62"/>
      <c r="H619" s="6">
        <v>10807</v>
      </c>
      <c r="I619" s="62"/>
    </row>
    <row r="620" spans="1:9" ht="12.75">
      <c r="A620" s="137"/>
      <c r="B620" s="168" t="s">
        <v>133</v>
      </c>
      <c r="C620" s="71"/>
      <c r="D620" s="71" t="s">
        <v>229</v>
      </c>
      <c r="E620" s="48"/>
      <c r="F620" s="51"/>
      <c r="G620" s="65"/>
      <c r="H620" s="51"/>
      <c r="I620" s="62"/>
    </row>
    <row r="621" spans="2:9" ht="12.75">
      <c r="B621" s="13" t="s">
        <v>133</v>
      </c>
      <c r="D621" t="s">
        <v>765</v>
      </c>
      <c r="F621" s="6">
        <v>2435</v>
      </c>
      <c r="G621" s="62"/>
      <c r="H621" s="6">
        <v>584</v>
      </c>
      <c r="I621" s="62"/>
    </row>
    <row r="622" spans="2:9" ht="12.75">
      <c r="B622" s="13" t="s">
        <v>1371</v>
      </c>
      <c r="C622" t="s">
        <v>766</v>
      </c>
      <c r="F622" s="6">
        <v>285823</v>
      </c>
      <c r="G622" s="62"/>
      <c r="H622" s="6">
        <v>26670</v>
      </c>
      <c r="I622" s="62"/>
    </row>
    <row r="623" spans="2:9" ht="12.75">
      <c r="B623" s="13" t="s">
        <v>1589</v>
      </c>
      <c r="C623" t="s">
        <v>40</v>
      </c>
      <c r="F623" s="6">
        <v>4297</v>
      </c>
      <c r="G623" s="62"/>
      <c r="H623" s="6">
        <v>579</v>
      </c>
      <c r="I623" s="62"/>
    </row>
    <row r="624" spans="2:9" ht="12.75">
      <c r="B624" s="13" t="s">
        <v>332</v>
      </c>
      <c r="C624" t="s">
        <v>767</v>
      </c>
      <c r="F624" s="6">
        <v>66411</v>
      </c>
      <c r="G624" s="62"/>
      <c r="H624" s="6">
        <v>11984</v>
      </c>
      <c r="I624" s="62"/>
    </row>
    <row r="625" spans="2:9" ht="12.75">
      <c r="B625" s="13" t="s">
        <v>333</v>
      </c>
      <c r="D625" t="s">
        <v>41</v>
      </c>
      <c r="F625" s="6">
        <v>17041</v>
      </c>
      <c r="G625" s="62"/>
      <c r="H625" s="6">
        <v>2403</v>
      </c>
      <c r="I625" s="62"/>
    </row>
    <row r="626" spans="2:9" ht="12.75">
      <c r="B626" s="13" t="s">
        <v>1459</v>
      </c>
      <c r="D626" t="s">
        <v>42</v>
      </c>
      <c r="F626" s="6">
        <v>79215</v>
      </c>
      <c r="G626" s="62"/>
      <c r="H626" s="6">
        <v>18172</v>
      </c>
      <c r="I626" s="62"/>
    </row>
    <row r="627" spans="2:9" ht="12.75">
      <c r="B627" s="13" t="s">
        <v>1460</v>
      </c>
      <c r="D627" t="s">
        <v>80</v>
      </c>
      <c r="F627" s="6">
        <v>773156</v>
      </c>
      <c r="G627" s="62"/>
      <c r="H627" s="6">
        <v>197672</v>
      </c>
      <c r="I627" s="62"/>
    </row>
    <row r="628" spans="2:9" ht="12.75">
      <c r="B628" s="13" t="s">
        <v>1095</v>
      </c>
      <c r="C628" t="s">
        <v>768</v>
      </c>
      <c r="F628" s="6">
        <v>590077</v>
      </c>
      <c r="G628" s="62"/>
      <c r="H628" s="6">
        <v>5379</v>
      </c>
      <c r="I628" s="62"/>
    </row>
    <row r="629" spans="2:9" ht="12.75">
      <c r="B629" s="13" t="s">
        <v>1096</v>
      </c>
      <c r="C629" t="s">
        <v>769</v>
      </c>
      <c r="F629" s="6">
        <v>24410</v>
      </c>
      <c r="G629" s="62"/>
      <c r="H629" s="6">
        <v>7</v>
      </c>
      <c r="I629" s="62"/>
    </row>
    <row r="630" spans="2:9" ht="12.75">
      <c r="B630" s="13">
        <v>5</v>
      </c>
      <c r="C630" t="s">
        <v>43</v>
      </c>
      <c r="F630" s="6">
        <v>4872</v>
      </c>
      <c r="G630" s="62"/>
      <c r="H630" s="6">
        <v>571</v>
      </c>
      <c r="I630" s="62"/>
    </row>
    <row r="631" spans="3:9" ht="12.75">
      <c r="C631" s="1" t="s">
        <v>44</v>
      </c>
      <c r="G631" s="63">
        <f>SUM(F618:F630)</f>
        <v>5661210</v>
      </c>
      <c r="I631" s="63">
        <f>SUM(H618:H630)</f>
        <v>920213</v>
      </c>
    </row>
    <row r="632" spans="1:9" ht="12.75">
      <c r="A632" s="69">
        <v>118</v>
      </c>
      <c r="C632" t="s">
        <v>770</v>
      </c>
      <c r="F632" s="6">
        <v>20432</v>
      </c>
      <c r="G632" s="62"/>
      <c r="H632" s="6">
        <v>895</v>
      </c>
      <c r="I632" s="62"/>
    </row>
    <row r="633" spans="1:9" ht="12.75">
      <c r="A633" s="69">
        <v>119</v>
      </c>
      <c r="B633" s="13">
        <v>1</v>
      </c>
      <c r="C633" t="s">
        <v>771</v>
      </c>
      <c r="F633" s="6">
        <v>652357</v>
      </c>
      <c r="G633" s="62"/>
      <c r="H633" s="6">
        <v>10965</v>
      </c>
      <c r="I633" s="62"/>
    </row>
    <row r="634" spans="2:9" ht="12.75">
      <c r="B634" s="13">
        <v>2</v>
      </c>
      <c r="C634" t="s">
        <v>772</v>
      </c>
      <c r="F634" s="6">
        <v>755953</v>
      </c>
      <c r="G634" s="62"/>
      <c r="H634" s="6">
        <v>5408</v>
      </c>
      <c r="I634" s="62"/>
    </row>
    <row r="635" spans="1:9" ht="12.75">
      <c r="A635" s="69">
        <v>120</v>
      </c>
      <c r="B635" s="13">
        <v>1</v>
      </c>
      <c r="C635" t="s">
        <v>1126</v>
      </c>
      <c r="F635" s="6">
        <v>131955</v>
      </c>
      <c r="G635" s="62"/>
      <c r="H635" s="6">
        <v>3218</v>
      </c>
      <c r="I635" s="62"/>
    </row>
    <row r="636" spans="2:9" ht="12.75">
      <c r="B636" s="13">
        <v>2</v>
      </c>
      <c r="C636" t="s">
        <v>1127</v>
      </c>
      <c r="F636" s="6">
        <v>79091</v>
      </c>
      <c r="G636" s="62"/>
      <c r="H636" s="6">
        <v>13861</v>
      </c>
      <c r="I636" s="62"/>
    </row>
    <row r="637" spans="1:9" ht="12.75">
      <c r="A637" s="69">
        <v>121</v>
      </c>
      <c r="B637" s="13" t="s">
        <v>1652</v>
      </c>
      <c r="C637" t="s">
        <v>1130</v>
      </c>
      <c r="F637" s="6">
        <v>88133</v>
      </c>
      <c r="G637" s="62"/>
      <c r="H637" s="6">
        <v>2290</v>
      </c>
      <c r="I637" s="62"/>
    </row>
    <row r="638" spans="2:9" ht="12.75">
      <c r="B638" s="13" t="s">
        <v>1653</v>
      </c>
      <c r="D638" t="s">
        <v>1131</v>
      </c>
      <c r="F638" s="6">
        <v>9493</v>
      </c>
      <c r="G638" s="62"/>
      <c r="H638" s="6">
        <v>282</v>
      </c>
      <c r="I638" s="62"/>
    </row>
    <row r="639" spans="2:9" ht="12.75">
      <c r="B639" s="13" t="s">
        <v>1658</v>
      </c>
      <c r="D639" t="s">
        <v>1132</v>
      </c>
      <c r="F639" s="6">
        <v>24487</v>
      </c>
      <c r="G639" s="62"/>
      <c r="H639" s="6">
        <v>875</v>
      </c>
      <c r="I639" s="62"/>
    </row>
    <row r="640" spans="1:9" ht="12.75">
      <c r="A640" s="69">
        <v>122</v>
      </c>
      <c r="C640" t="s">
        <v>1133</v>
      </c>
      <c r="F640" s="6">
        <v>1717</v>
      </c>
      <c r="G640" s="62"/>
      <c r="H640" s="6">
        <v>111</v>
      </c>
      <c r="I640" s="62"/>
    </row>
    <row r="641" spans="1:9" ht="12.75">
      <c r="A641" s="69">
        <v>123</v>
      </c>
      <c r="C641" t="s">
        <v>773</v>
      </c>
      <c r="F641" s="6">
        <v>4542</v>
      </c>
      <c r="G641" s="62"/>
      <c r="H641" s="6">
        <v>230</v>
      </c>
      <c r="I641" s="62"/>
    </row>
    <row r="642" spans="1:9" ht="12.75">
      <c r="A642" s="69">
        <v>124</v>
      </c>
      <c r="B642" s="13" t="s">
        <v>1394</v>
      </c>
      <c r="C642" t="s">
        <v>1135</v>
      </c>
      <c r="F642" s="6">
        <v>61000</v>
      </c>
      <c r="G642" s="62"/>
      <c r="H642" s="6">
        <v>125469</v>
      </c>
      <c r="I642" s="62"/>
    </row>
    <row r="643" spans="2:9" ht="12.75">
      <c r="B643" s="13" t="s">
        <v>1398</v>
      </c>
      <c r="C643" t="s">
        <v>1134</v>
      </c>
      <c r="F643" s="6">
        <v>184905</v>
      </c>
      <c r="G643" s="62"/>
      <c r="H643" s="6">
        <v>288326</v>
      </c>
      <c r="I643" s="62"/>
    </row>
    <row r="644" spans="2:9" ht="12.75">
      <c r="B644" s="13" t="s">
        <v>1589</v>
      </c>
      <c r="C644" t="s">
        <v>774</v>
      </c>
      <c r="F644" s="6">
        <v>1087053</v>
      </c>
      <c r="G644" s="62"/>
      <c r="H644" s="6">
        <v>1448176</v>
      </c>
      <c r="I644" s="62"/>
    </row>
    <row r="645" spans="2:9" ht="12.75">
      <c r="B645" s="13" t="s">
        <v>1128</v>
      </c>
      <c r="C645" t="s">
        <v>1136</v>
      </c>
      <c r="F645" s="6">
        <v>717101</v>
      </c>
      <c r="G645" s="62"/>
      <c r="H645" s="6">
        <v>1464518</v>
      </c>
      <c r="I645" s="62"/>
    </row>
    <row r="646" spans="2:9" ht="12.75">
      <c r="B646" s="13" t="s">
        <v>1129</v>
      </c>
      <c r="C646" t="s">
        <v>971</v>
      </c>
      <c r="F646" s="6">
        <v>11550</v>
      </c>
      <c r="G646" s="62"/>
      <c r="H646" s="6">
        <v>20174</v>
      </c>
      <c r="I646" s="62"/>
    </row>
    <row r="647" spans="2:9" ht="12.75">
      <c r="B647" s="13">
        <v>2</v>
      </c>
      <c r="C647" t="s">
        <v>972</v>
      </c>
      <c r="F647" s="6">
        <v>2663</v>
      </c>
      <c r="G647" s="62"/>
      <c r="H647" s="6">
        <v>4229</v>
      </c>
      <c r="I647" s="62"/>
    </row>
    <row r="648" spans="2:9" ht="12.75">
      <c r="B648" s="13">
        <v>3</v>
      </c>
      <c r="C648" t="s">
        <v>973</v>
      </c>
      <c r="F648" s="6">
        <v>944574</v>
      </c>
      <c r="G648" s="62"/>
      <c r="H648" s="6">
        <v>474635</v>
      </c>
      <c r="I648" s="62"/>
    </row>
    <row r="649" spans="3:9" ht="12.75">
      <c r="C649" s="1" t="s">
        <v>1137</v>
      </c>
      <c r="G649" s="62">
        <f>SUM(F642:F648)</f>
        <v>3008846</v>
      </c>
      <c r="I649" s="62">
        <f>SUM(H642:H648)</f>
        <v>3825527</v>
      </c>
    </row>
    <row r="650" spans="1:9" ht="12.75">
      <c r="A650" s="69">
        <v>125</v>
      </c>
      <c r="B650" s="13" t="s">
        <v>1584</v>
      </c>
      <c r="C650" t="s">
        <v>1138</v>
      </c>
      <c r="F650" s="21">
        <v>35468</v>
      </c>
      <c r="G650" s="62"/>
      <c r="H650" s="6">
        <v>35172</v>
      </c>
      <c r="I650" s="62"/>
    </row>
    <row r="651" spans="2:9" ht="12.75">
      <c r="B651" s="13" t="s">
        <v>1585</v>
      </c>
      <c r="C651" t="s">
        <v>1139</v>
      </c>
      <c r="F651" s="6">
        <v>1624875</v>
      </c>
      <c r="G651" s="62"/>
      <c r="H651" s="6">
        <v>1882249</v>
      </c>
      <c r="I651" s="62"/>
    </row>
    <row r="652" spans="2:9" ht="12.75">
      <c r="B652" s="13" t="s">
        <v>1144</v>
      </c>
      <c r="C652" t="s">
        <v>1288</v>
      </c>
      <c r="F652" s="6">
        <v>101188</v>
      </c>
      <c r="G652" s="62"/>
      <c r="H652" s="6">
        <v>50790</v>
      </c>
      <c r="I652" s="62"/>
    </row>
    <row r="653" spans="2:9" ht="12.75">
      <c r="B653" s="13" t="s">
        <v>132</v>
      </c>
      <c r="C653" t="s">
        <v>1140</v>
      </c>
      <c r="F653" s="6">
        <v>31946</v>
      </c>
      <c r="G653" s="62"/>
      <c r="H653" s="6">
        <v>24023</v>
      </c>
      <c r="I653" s="62"/>
    </row>
    <row r="654" spans="2:9" ht="12.75">
      <c r="B654" s="106" t="s">
        <v>133</v>
      </c>
      <c r="C654" s="16" t="s">
        <v>1287</v>
      </c>
      <c r="D654" s="16"/>
      <c r="E654" s="16"/>
      <c r="F654" s="21">
        <v>210153</v>
      </c>
      <c r="G654" s="63"/>
      <c r="H654" s="21">
        <v>29069</v>
      </c>
      <c r="I654" s="62"/>
    </row>
    <row r="655" spans="2:9" ht="12.75">
      <c r="B655" s="13" t="s">
        <v>332</v>
      </c>
      <c r="C655" t="s">
        <v>974</v>
      </c>
      <c r="F655" s="6">
        <v>22053</v>
      </c>
      <c r="G655" s="62"/>
      <c r="H655" s="6">
        <v>26477</v>
      </c>
      <c r="I655" s="62"/>
    </row>
    <row r="656" spans="2:9" ht="12.75">
      <c r="B656" s="13" t="s">
        <v>333</v>
      </c>
      <c r="C656" t="s">
        <v>975</v>
      </c>
      <c r="F656" s="6">
        <v>435539</v>
      </c>
      <c r="G656" s="62"/>
      <c r="H656" s="6">
        <v>281107</v>
      </c>
      <c r="I656" s="62"/>
    </row>
    <row r="657" spans="2:9" ht="12.75">
      <c r="B657" s="13" t="s">
        <v>628</v>
      </c>
      <c r="C657" t="s">
        <v>1141</v>
      </c>
      <c r="F657" s="6">
        <v>65714</v>
      </c>
      <c r="G657" s="62"/>
      <c r="H657" s="6">
        <v>94226</v>
      </c>
      <c r="I657" s="62"/>
    </row>
    <row r="658" spans="2:9" ht="12.75">
      <c r="B658" s="13" t="s">
        <v>629</v>
      </c>
      <c r="C658" t="s">
        <v>976</v>
      </c>
      <c r="F658" s="6">
        <v>207293</v>
      </c>
      <c r="G658" s="62"/>
      <c r="H658" s="6">
        <v>278374</v>
      </c>
      <c r="I658" s="62"/>
    </row>
    <row r="659" spans="1:9" ht="12.75">
      <c r="A659" s="69">
        <v>126</v>
      </c>
      <c r="B659" s="13" t="s">
        <v>1652</v>
      </c>
      <c r="C659" t="s">
        <v>977</v>
      </c>
      <c r="F659" s="6">
        <v>45870</v>
      </c>
      <c r="G659" s="62"/>
      <c r="H659" s="6">
        <v>15610</v>
      </c>
      <c r="I659" s="62"/>
    </row>
    <row r="660" spans="2:9" ht="12.75">
      <c r="B660" s="13" t="s">
        <v>1653</v>
      </c>
      <c r="C660" s="12" t="s">
        <v>1145</v>
      </c>
      <c r="F660" s="6">
        <v>280887</v>
      </c>
      <c r="G660" s="62"/>
      <c r="H660" s="6">
        <v>91643</v>
      </c>
      <c r="I660" s="62"/>
    </row>
    <row r="661" spans="1:9" ht="12.75">
      <c r="A661" s="69">
        <v>127</v>
      </c>
      <c r="C661" t="s">
        <v>1142</v>
      </c>
      <c r="F661" s="6">
        <v>26117</v>
      </c>
      <c r="G661" s="62"/>
      <c r="H661" s="6">
        <v>6190</v>
      </c>
      <c r="I661" s="62"/>
    </row>
    <row r="662" spans="1:9" ht="12.75">
      <c r="A662" s="69">
        <v>128</v>
      </c>
      <c r="C662" t="s">
        <v>1143</v>
      </c>
      <c r="F662" s="6">
        <v>2849004</v>
      </c>
      <c r="G662" s="62"/>
      <c r="H662" s="6">
        <v>48122</v>
      </c>
      <c r="I662" s="62"/>
    </row>
    <row r="663" spans="1:9" ht="12.75">
      <c r="A663" s="69">
        <v>129</v>
      </c>
      <c r="C663" s="17" t="s">
        <v>978</v>
      </c>
      <c r="F663" s="6">
        <v>57321</v>
      </c>
      <c r="G663" s="62"/>
      <c r="H663" s="6">
        <v>4077</v>
      </c>
      <c r="I663" s="62"/>
    </row>
    <row r="664" spans="1:9" ht="12.75">
      <c r="A664" s="69">
        <v>130</v>
      </c>
      <c r="B664" s="13" t="s">
        <v>1652</v>
      </c>
      <c r="C664" s="17" t="s">
        <v>1146</v>
      </c>
      <c r="F664" s="6">
        <v>66822</v>
      </c>
      <c r="G664" s="62"/>
      <c r="H664" s="6">
        <v>3588</v>
      </c>
      <c r="I664" s="62"/>
    </row>
    <row r="665" spans="2:9" ht="12.75">
      <c r="B665" s="13" t="s">
        <v>1653</v>
      </c>
      <c r="C665" s="17" t="s">
        <v>1147</v>
      </c>
      <c r="F665" s="6">
        <v>80311</v>
      </c>
      <c r="G665" s="62"/>
      <c r="H665" s="6">
        <v>4823</v>
      </c>
      <c r="I665" s="62"/>
    </row>
    <row r="666" spans="2:9" ht="12.75">
      <c r="B666" s="13" t="s">
        <v>1658</v>
      </c>
      <c r="C666" s="17" t="s">
        <v>1148</v>
      </c>
      <c r="F666" s="6">
        <v>41238</v>
      </c>
      <c r="G666" s="62"/>
      <c r="H666" s="6">
        <v>2393</v>
      </c>
      <c r="I666" s="62"/>
    </row>
    <row r="667" spans="1:9" ht="12.75">
      <c r="A667" s="69">
        <v>131</v>
      </c>
      <c r="B667" s="13" t="s">
        <v>1652</v>
      </c>
      <c r="C667" s="17" t="s">
        <v>1149</v>
      </c>
      <c r="F667" s="6">
        <v>249061</v>
      </c>
      <c r="G667" s="62"/>
      <c r="H667" s="6">
        <v>77677</v>
      </c>
      <c r="I667" s="62"/>
    </row>
    <row r="668" spans="2:9" ht="12.75">
      <c r="B668" s="13" t="s">
        <v>1653</v>
      </c>
      <c r="D668" t="s">
        <v>1150</v>
      </c>
      <c r="F668" s="6">
        <v>779491</v>
      </c>
      <c r="G668" s="62"/>
      <c r="H668" s="6">
        <v>194143</v>
      </c>
      <c r="I668" s="62"/>
    </row>
    <row r="669" spans="1:9" ht="12.75">
      <c r="A669" s="69">
        <v>132</v>
      </c>
      <c r="C669" t="s">
        <v>1151</v>
      </c>
      <c r="F669" s="6">
        <v>98426</v>
      </c>
      <c r="G669" s="62"/>
      <c r="H669" s="6">
        <v>43291</v>
      </c>
      <c r="I669" s="62"/>
    </row>
    <row r="670" spans="1:9" ht="12.75">
      <c r="A670" s="69">
        <v>133</v>
      </c>
      <c r="B670" s="13" t="s">
        <v>1652</v>
      </c>
      <c r="C670" t="s">
        <v>1152</v>
      </c>
      <c r="F670" s="6">
        <v>256427</v>
      </c>
      <c r="G670" s="62"/>
      <c r="H670" s="6">
        <v>20814</v>
      </c>
      <c r="I670" s="62"/>
    </row>
    <row r="671" spans="2:9" ht="12.75">
      <c r="B671" s="13" t="s">
        <v>1653</v>
      </c>
      <c r="C671" t="s">
        <v>1153</v>
      </c>
      <c r="F671" s="6">
        <v>106774</v>
      </c>
      <c r="G671" s="62"/>
      <c r="H671" s="6">
        <v>9960</v>
      </c>
      <c r="I671" s="62"/>
    </row>
    <row r="672" spans="2:9" ht="12.75">
      <c r="B672" s="13" t="s">
        <v>1399</v>
      </c>
      <c r="C672" t="s">
        <v>1121</v>
      </c>
      <c r="F672" s="6">
        <v>10</v>
      </c>
      <c r="G672" s="62"/>
      <c r="H672" s="6">
        <v>3</v>
      </c>
      <c r="I672" s="62"/>
    </row>
    <row r="673" spans="1:9" ht="12.75">
      <c r="A673" s="69">
        <v>134</v>
      </c>
      <c r="B673" s="13">
        <v>1</v>
      </c>
      <c r="C673" t="s">
        <v>979</v>
      </c>
      <c r="F673" s="6">
        <v>79902</v>
      </c>
      <c r="G673" s="62"/>
      <c r="H673" s="6">
        <v>6405</v>
      </c>
      <c r="I673" s="62"/>
    </row>
    <row r="674" spans="2:9" ht="12.75">
      <c r="B674" s="13" t="s">
        <v>332</v>
      </c>
      <c r="C674" t="s">
        <v>1154</v>
      </c>
      <c r="F674" s="6">
        <v>1686</v>
      </c>
      <c r="G674" s="62"/>
      <c r="H674" s="6">
        <v>98</v>
      </c>
      <c r="I674" s="62"/>
    </row>
    <row r="675" spans="2:9" ht="12.75">
      <c r="B675" s="13" t="s">
        <v>333</v>
      </c>
      <c r="D675" t="s">
        <v>1155</v>
      </c>
      <c r="F675" s="6">
        <v>3591</v>
      </c>
      <c r="G675" s="62"/>
      <c r="H675" s="6">
        <v>118</v>
      </c>
      <c r="I675" s="62"/>
    </row>
    <row r="676" spans="1:9" ht="12.75">
      <c r="A676" s="69">
        <v>135</v>
      </c>
      <c r="B676" s="13" t="s">
        <v>1652</v>
      </c>
      <c r="C676" t="s">
        <v>980</v>
      </c>
      <c r="F676" s="6">
        <v>2357339</v>
      </c>
      <c r="G676" s="62"/>
      <c r="H676" s="6">
        <v>59433</v>
      </c>
      <c r="I676" s="62"/>
    </row>
    <row r="677" spans="2:9" ht="12.75">
      <c r="B677" s="13" t="s">
        <v>1653</v>
      </c>
      <c r="C677" t="s">
        <v>981</v>
      </c>
      <c r="F677" s="6">
        <v>1028333</v>
      </c>
      <c r="G677" s="62"/>
      <c r="H677" s="6">
        <v>20901</v>
      </c>
      <c r="I677" s="62"/>
    </row>
    <row r="678" spans="2:9" ht="12.75">
      <c r="B678" s="13" t="s">
        <v>1658</v>
      </c>
      <c r="C678" t="s">
        <v>982</v>
      </c>
      <c r="F678" s="6">
        <v>32582</v>
      </c>
      <c r="G678" s="62"/>
      <c r="H678" s="6">
        <v>558</v>
      </c>
      <c r="I678" s="62"/>
    </row>
    <row r="679" spans="1:9" ht="12.75">
      <c r="A679" s="69">
        <v>136</v>
      </c>
      <c r="B679" s="13" t="s">
        <v>1681</v>
      </c>
      <c r="C679" t="s">
        <v>983</v>
      </c>
      <c r="F679" s="6">
        <v>4221</v>
      </c>
      <c r="G679" s="62"/>
      <c r="H679" s="6">
        <v>68</v>
      </c>
      <c r="I679" s="62"/>
    </row>
    <row r="680" spans="2:9" ht="12.75">
      <c r="B680" s="13" t="s">
        <v>1682</v>
      </c>
      <c r="C680" t="s">
        <v>1156</v>
      </c>
      <c r="F680" s="6">
        <v>17491</v>
      </c>
      <c r="G680" s="62"/>
      <c r="H680" s="6">
        <v>471</v>
      </c>
      <c r="I680" s="62"/>
    </row>
    <row r="681" spans="2:9" ht="12.75">
      <c r="B681" s="13" t="s">
        <v>1653</v>
      </c>
      <c r="C681" t="s">
        <v>617</v>
      </c>
      <c r="F681" s="6">
        <v>48410</v>
      </c>
      <c r="G681" s="62"/>
      <c r="H681" s="6">
        <v>1133</v>
      </c>
      <c r="I681" s="62"/>
    </row>
    <row r="682" spans="1:9" ht="12.75">
      <c r="A682" s="69">
        <v>137</v>
      </c>
      <c r="B682" s="13" t="s">
        <v>1652</v>
      </c>
      <c r="C682" t="s">
        <v>984</v>
      </c>
      <c r="F682" s="6">
        <v>418212</v>
      </c>
      <c r="G682" s="62"/>
      <c r="H682" s="6">
        <v>26896</v>
      </c>
      <c r="I682" s="62"/>
    </row>
    <row r="683" spans="2:9" ht="12.75">
      <c r="B683" s="13" t="s">
        <v>1653</v>
      </c>
      <c r="C683" t="s">
        <v>985</v>
      </c>
      <c r="F683" s="6">
        <v>173475</v>
      </c>
      <c r="G683" s="62"/>
      <c r="H683" s="6">
        <v>12060</v>
      </c>
      <c r="I683" s="62"/>
    </row>
    <row r="684" spans="2:9" ht="12.75">
      <c r="B684" s="13" t="s">
        <v>1658</v>
      </c>
      <c r="C684" t="s">
        <v>1157</v>
      </c>
      <c r="F684" s="6">
        <v>43802</v>
      </c>
      <c r="G684" s="62"/>
      <c r="H684" s="6">
        <v>3003</v>
      </c>
      <c r="I684" s="62"/>
    </row>
    <row r="685" spans="3:10" ht="12.75">
      <c r="C685" s="1" t="s">
        <v>1158</v>
      </c>
      <c r="G685" s="63">
        <f>SUM(F650:F684)</f>
        <v>11881032</v>
      </c>
      <c r="H685" s="21"/>
      <c r="I685" s="63">
        <f>SUM(H650:H684)</f>
        <v>3354965</v>
      </c>
      <c r="J685" s="6"/>
    </row>
    <row r="686" spans="1:9" ht="12.75">
      <c r="A686" s="77"/>
      <c r="B686" s="82"/>
      <c r="C686" s="103" t="s">
        <v>1159</v>
      </c>
      <c r="D686" s="72"/>
      <c r="E686" s="72"/>
      <c r="F686" s="73"/>
      <c r="G686" s="74">
        <f>SUM(F530:F685)</f>
        <v>35981002</v>
      </c>
      <c r="H686" s="73"/>
      <c r="I686" s="74">
        <f>SUM(H530:H685)</f>
        <v>14936472</v>
      </c>
    </row>
    <row r="687" spans="1:9" ht="12.75">
      <c r="A687" s="77"/>
      <c r="B687" s="103" t="s">
        <v>1160</v>
      </c>
      <c r="C687" s="72"/>
      <c r="D687" s="72"/>
      <c r="E687" s="72"/>
      <c r="F687" s="73"/>
      <c r="G687" s="74"/>
      <c r="H687" s="73"/>
      <c r="I687" s="74"/>
    </row>
    <row r="688" spans="1:9" ht="12.75">
      <c r="A688" s="69">
        <v>138</v>
      </c>
      <c r="B688" s="13" t="s">
        <v>1652</v>
      </c>
      <c r="C688" t="s">
        <v>986</v>
      </c>
      <c r="F688" s="6">
        <v>122535</v>
      </c>
      <c r="G688" s="62"/>
      <c r="H688" s="6">
        <v>1072254</v>
      </c>
      <c r="I688" s="62"/>
    </row>
    <row r="689" spans="2:9" ht="12.75">
      <c r="B689" s="13" t="s">
        <v>1165</v>
      </c>
      <c r="D689" t="s">
        <v>987</v>
      </c>
      <c r="F689" s="6">
        <v>0</v>
      </c>
      <c r="G689" s="62"/>
      <c r="H689" s="6">
        <v>0</v>
      </c>
      <c r="I689" s="62"/>
    </row>
    <row r="690" spans="2:9" ht="12.75">
      <c r="B690" s="13" t="s">
        <v>239</v>
      </c>
      <c r="E690" s="109" t="s">
        <v>988</v>
      </c>
      <c r="F690" s="110"/>
      <c r="G690" s="111"/>
      <c r="H690" s="110">
        <v>0</v>
      </c>
      <c r="I690" s="62"/>
    </row>
    <row r="691" spans="2:9" ht="12.75">
      <c r="B691" s="13" t="s">
        <v>1653</v>
      </c>
      <c r="D691" t="s">
        <v>989</v>
      </c>
      <c r="F691" s="6">
        <v>1844</v>
      </c>
      <c r="G691" s="62"/>
      <c r="H691" s="6">
        <v>2777</v>
      </c>
      <c r="I691" s="62"/>
    </row>
    <row r="692" spans="2:9" ht="12.75">
      <c r="B692" s="13" t="s">
        <v>1529</v>
      </c>
      <c r="C692" t="s">
        <v>990</v>
      </c>
      <c r="F692" s="6">
        <v>529377</v>
      </c>
      <c r="G692" s="62"/>
      <c r="H692" s="6">
        <v>4420849</v>
      </c>
      <c r="I692" s="62"/>
    </row>
    <row r="693" spans="2:9" ht="12.75">
      <c r="B693" s="13" t="s">
        <v>1530</v>
      </c>
      <c r="D693" t="s">
        <v>1161</v>
      </c>
      <c r="F693" s="6">
        <v>0</v>
      </c>
      <c r="G693" s="62"/>
      <c r="H693" s="6">
        <v>0</v>
      </c>
      <c r="I693" s="62"/>
    </row>
    <row r="694" spans="2:9" ht="12.75">
      <c r="B694" s="13" t="s">
        <v>239</v>
      </c>
      <c r="E694" s="109" t="s">
        <v>991</v>
      </c>
      <c r="F694" s="110"/>
      <c r="G694" s="111"/>
      <c r="H694" s="110">
        <v>0</v>
      </c>
      <c r="I694" s="62"/>
    </row>
    <row r="695" spans="2:9" ht="12.75">
      <c r="B695" s="13" t="s">
        <v>1091</v>
      </c>
      <c r="C695" t="s">
        <v>1164</v>
      </c>
      <c r="F695" s="6">
        <v>11</v>
      </c>
      <c r="G695" s="62"/>
      <c r="H695" s="6">
        <v>1</v>
      </c>
      <c r="I695" s="62"/>
    </row>
    <row r="696" spans="2:9" ht="12.75">
      <c r="B696" s="13" t="s">
        <v>239</v>
      </c>
      <c r="E696" s="109" t="s">
        <v>991</v>
      </c>
      <c r="F696" s="110"/>
      <c r="G696" s="111"/>
      <c r="H696" s="110">
        <v>0</v>
      </c>
      <c r="I696" s="62"/>
    </row>
    <row r="697" spans="1:9" ht="12.75">
      <c r="A697" s="69">
        <v>139</v>
      </c>
      <c r="B697" s="13">
        <v>1</v>
      </c>
      <c r="C697" t="s">
        <v>992</v>
      </c>
      <c r="F697" s="6">
        <v>548356</v>
      </c>
      <c r="G697" s="62"/>
      <c r="H697" s="6">
        <v>1372811</v>
      </c>
      <c r="I697" s="62"/>
    </row>
    <row r="698" spans="2:9" ht="12.75">
      <c r="B698" s="13">
        <v>2</v>
      </c>
      <c r="D698" t="s">
        <v>993</v>
      </c>
      <c r="F698" s="6">
        <v>311213</v>
      </c>
      <c r="G698" s="62"/>
      <c r="H698" s="6">
        <v>478782</v>
      </c>
      <c r="I698" s="62"/>
    </row>
    <row r="699" spans="3:9" ht="12.75">
      <c r="C699" s="1" t="s">
        <v>1166</v>
      </c>
      <c r="G699" s="62">
        <f>SUM(F697:F698)</f>
        <v>859569</v>
      </c>
      <c r="I699" s="62">
        <f>SUM(H697:H698)</f>
        <v>1851593</v>
      </c>
    </row>
    <row r="700" spans="1:9" ht="12.75">
      <c r="A700" s="69">
        <v>140</v>
      </c>
      <c r="B700" s="13">
        <v>1</v>
      </c>
      <c r="C700" t="s">
        <v>994</v>
      </c>
      <c r="F700" s="6">
        <v>2412160</v>
      </c>
      <c r="G700" s="62"/>
      <c r="H700" s="6">
        <v>2308358</v>
      </c>
      <c r="I700" s="62"/>
    </row>
    <row r="701" spans="2:9" ht="12.75">
      <c r="B701" s="13">
        <v>2</v>
      </c>
      <c r="C701" t="s">
        <v>995</v>
      </c>
      <c r="F701" s="6">
        <v>135209</v>
      </c>
      <c r="G701" s="62"/>
      <c r="H701" s="6">
        <v>87601</v>
      </c>
      <c r="I701" s="62"/>
    </row>
    <row r="702" spans="2:9" ht="12.75">
      <c r="B702" s="13">
        <v>3</v>
      </c>
      <c r="C702" t="s">
        <v>996</v>
      </c>
      <c r="F702" s="6">
        <v>2075365</v>
      </c>
      <c r="G702" s="62"/>
      <c r="H702" s="6">
        <v>1624148</v>
      </c>
      <c r="I702" s="62"/>
    </row>
    <row r="703" spans="2:9" ht="12.75">
      <c r="B703" s="13">
        <v>4</v>
      </c>
      <c r="D703" t="s">
        <v>997</v>
      </c>
      <c r="F703" s="6">
        <v>2015052</v>
      </c>
      <c r="G703" s="62"/>
      <c r="H703" s="6">
        <v>1500953</v>
      </c>
      <c r="I703" s="62"/>
    </row>
    <row r="704" spans="3:9" ht="12.75">
      <c r="C704" s="1" t="s">
        <v>1167</v>
      </c>
      <c r="G704" s="62">
        <f>SUM(F700:F703)</f>
        <v>6637786</v>
      </c>
      <c r="I704" s="62">
        <f>SUM(H700:H703)</f>
        <v>5521060</v>
      </c>
    </row>
    <row r="705" spans="1:9" ht="12.75">
      <c r="A705" s="69">
        <v>141</v>
      </c>
      <c r="B705" s="13" t="s">
        <v>1652</v>
      </c>
      <c r="C705" t="s">
        <v>998</v>
      </c>
      <c r="F705" s="6">
        <v>225061</v>
      </c>
      <c r="G705" s="62"/>
      <c r="H705" s="6">
        <v>96468</v>
      </c>
      <c r="I705" s="62"/>
    </row>
    <row r="706" spans="2:9" ht="12.75">
      <c r="B706" s="13" t="s">
        <v>1653</v>
      </c>
      <c r="D706" t="s">
        <v>999</v>
      </c>
      <c r="F706" s="6">
        <v>47385</v>
      </c>
      <c r="G706" s="62"/>
      <c r="H706" s="6">
        <v>7477</v>
      </c>
      <c r="I706" s="62"/>
    </row>
    <row r="707" spans="1:9" ht="12.75">
      <c r="A707" s="69">
        <v>142</v>
      </c>
      <c r="B707" s="13">
        <v>1</v>
      </c>
      <c r="C707" t="s">
        <v>1000</v>
      </c>
      <c r="F707" s="6">
        <v>734467</v>
      </c>
      <c r="G707" s="62"/>
      <c r="H707" s="6">
        <v>662902</v>
      </c>
      <c r="I707" s="62"/>
    </row>
    <row r="708" spans="2:9" ht="12.75">
      <c r="B708" s="13">
        <v>2</v>
      </c>
      <c r="C708" t="s">
        <v>1001</v>
      </c>
      <c r="F708" s="6">
        <v>25912</v>
      </c>
      <c r="G708" s="62"/>
      <c r="H708" s="6">
        <v>32755</v>
      </c>
      <c r="I708" s="62"/>
    </row>
    <row r="709" spans="2:9" ht="12.75">
      <c r="B709" s="13">
        <v>3</v>
      </c>
      <c r="C709" t="s">
        <v>1002</v>
      </c>
      <c r="F709" s="6">
        <v>162074</v>
      </c>
      <c r="G709" s="62"/>
      <c r="H709" s="6">
        <v>116233</v>
      </c>
      <c r="I709" s="62"/>
    </row>
    <row r="710" spans="2:9" ht="12.75">
      <c r="B710" s="13">
        <v>4</v>
      </c>
      <c r="D710" t="s">
        <v>1003</v>
      </c>
      <c r="F710" s="6">
        <v>28890</v>
      </c>
      <c r="G710" s="62"/>
      <c r="H710" s="6">
        <v>26034</v>
      </c>
      <c r="I710" s="62"/>
    </row>
    <row r="711" spans="3:9" ht="12.75">
      <c r="C711" s="1" t="s">
        <v>1444</v>
      </c>
      <c r="G711" s="62">
        <f>SUM(F707:F710)</f>
        <v>951343</v>
      </c>
      <c r="I711" s="62">
        <f>SUM(H707:H710)</f>
        <v>837924</v>
      </c>
    </row>
    <row r="712" spans="1:9" ht="12.75">
      <c r="A712" s="69">
        <v>143</v>
      </c>
      <c r="B712" s="13" t="s">
        <v>1394</v>
      </c>
      <c r="C712" t="s">
        <v>1004</v>
      </c>
      <c r="F712" s="6">
        <v>7375487</v>
      </c>
      <c r="G712" s="62"/>
      <c r="H712" s="6">
        <v>665628</v>
      </c>
      <c r="I712" s="62"/>
    </row>
    <row r="713" spans="2:9" ht="12.75">
      <c r="B713" s="13" t="s">
        <v>1398</v>
      </c>
      <c r="C713" t="s">
        <v>1445</v>
      </c>
      <c r="F713" s="6">
        <v>442113</v>
      </c>
      <c r="G713" s="62"/>
      <c r="H713" s="6">
        <v>22305</v>
      </c>
      <c r="I713" s="62"/>
    </row>
    <row r="714" spans="2:9" ht="12.75">
      <c r="B714" s="13" t="s">
        <v>1589</v>
      </c>
      <c r="C714" t="s">
        <v>1446</v>
      </c>
      <c r="F714" s="6">
        <v>652836</v>
      </c>
      <c r="G714" s="62"/>
      <c r="H714" s="6">
        <v>25603</v>
      </c>
      <c r="I714" s="62"/>
    </row>
    <row r="715" spans="2:9" ht="12.75">
      <c r="B715" s="13" t="s">
        <v>1590</v>
      </c>
      <c r="C715" t="s">
        <v>1447</v>
      </c>
      <c r="F715" s="6">
        <v>52501</v>
      </c>
      <c r="G715" s="62"/>
      <c r="H715" s="6">
        <v>4886</v>
      </c>
      <c r="I715" s="62"/>
    </row>
    <row r="716" spans="3:9" ht="12.75">
      <c r="C716" t="s">
        <v>1005</v>
      </c>
      <c r="G716" s="62"/>
      <c r="I716" s="62"/>
    </row>
    <row r="717" spans="2:9" ht="12.75">
      <c r="B717" s="13" t="s">
        <v>332</v>
      </c>
      <c r="C717" t="s">
        <v>1006</v>
      </c>
      <c r="E717" s="105"/>
      <c r="F717" s="6">
        <v>245639</v>
      </c>
      <c r="G717" s="62"/>
      <c r="H717" s="6">
        <v>21315</v>
      </c>
      <c r="I717" s="62"/>
    </row>
    <row r="718" spans="2:9" ht="12.75">
      <c r="B718" s="13" t="s">
        <v>333</v>
      </c>
      <c r="C718" t="s">
        <v>1007</v>
      </c>
      <c r="E718" s="105"/>
      <c r="F718" s="6">
        <v>190916</v>
      </c>
      <c r="G718" s="62"/>
      <c r="H718" s="6">
        <v>6741</v>
      </c>
      <c r="I718" s="62"/>
    </row>
    <row r="719" spans="2:9" ht="12.75">
      <c r="B719" s="13" t="s">
        <v>1073</v>
      </c>
      <c r="C719" t="s">
        <v>1008</v>
      </c>
      <c r="E719" s="105"/>
      <c r="F719" s="6">
        <v>15562</v>
      </c>
      <c r="G719" s="62"/>
      <c r="H719" s="6">
        <v>635</v>
      </c>
      <c r="I719" s="62"/>
    </row>
    <row r="720" spans="2:9" ht="12.75">
      <c r="B720" s="13" t="s">
        <v>1077</v>
      </c>
      <c r="C720" t="s">
        <v>1009</v>
      </c>
      <c r="E720" s="105"/>
      <c r="F720" s="6">
        <v>38791</v>
      </c>
      <c r="G720" s="62"/>
      <c r="H720" s="6">
        <v>2200</v>
      </c>
      <c r="I720" s="62"/>
    </row>
    <row r="721" spans="1:9" ht="12.75">
      <c r="A721" s="77"/>
      <c r="B721" s="82"/>
      <c r="C721" s="108" t="s">
        <v>1450</v>
      </c>
      <c r="D721" s="72"/>
      <c r="E721" s="72"/>
      <c r="F721" s="73"/>
      <c r="G721" s="74">
        <f>F712+F717</f>
        <v>7621126</v>
      </c>
      <c r="H721" s="73"/>
      <c r="I721" s="74">
        <f>H712+H717</f>
        <v>686943</v>
      </c>
    </row>
    <row r="722" spans="1:9" ht="12.75">
      <c r="A722" s="77"/>
      <c r="B722" s="82"/>
      <c r="C722" s="108" t="s">
        <v>1451</v>
      </c>
      <c r="D722" s="72"/>
      <c r="E722" s="72"/>
      <c r="F722" s="73"/>
      <c r="G722" s="74">
        <f aca="true" t="shared" si="3" ref="G722:I724">F713+F718</f>
        <v>633029</v>
      </c>
      <c r="H722" s="73"/>
      <c r="I722" s="74">
        <f t="shared" si="3"/>
        <v>29046</v>
      </c>
    </row>
    <row r="723" spans="1:9" ht="12.75">
      <c r="A723" s="77"/>
      <c r="B723" s="82"/>
      <c r="C723" s="108" t="s">
        <v>1452</v>
      </c>
      <c r="D723" s="72"/>
      <c r="E723" s="72"/>
      <c r="F723" s="73"/>
      <c r="G723" s="74">
        <f t="shared" si="3"/>
        <v>668398</v>
      </c>
      <c r="H723" s="73"/>
      <c r="I723" s="74">
        <f t="shared" si="3"/>
        <v>26238</v>
      </c>
    </row>
    <row r="724" spans="1:9" ht="12.75">
      <c r="A724" s="77"/>
      <c r="B724" s="82"/>
      <c r="C724" s="108" t="s">
        <v>1453</v>
      </c>
      <c r="D724" s="72"/>
      <c r="E724" s="72"/>
      <c r="F724" s="73"/>
      <c r="G724" s="74">
        <f t="shared" si="3"/>
        <v>91292</v>
      </c>
      <c r="H724" s="73"/>
      <c r="I724" s="74">
        <f t="shared" si="3"/>
        <v>7086</v>
      </c>
    </row>
    <row r="725" spans="1:9" ht="12.75">
      <c r="A725" s="77"/>
      <c r="B725" s="82"/>
      <c r="C725" s="108" t="s">
        <v>1454</v>
      </c>
      <c r="D725" s="72"/>
      <c r="E725" s="72"/>
      <c r="F725" s="73"/>
      <c r="G725" s="74">
        <f>SUM(G721:G724)</f>
        <v>9013845</v>
      </c>
      <c r="H725" s="73"/>
      <c r="I725" s="74">
        <f>SUM(I721:I724)</f>
        <v>749313</v>
      </c>
    </row>
    <row r="726" spans="1:9" ht="12.75">
      <c r="A726" s="69">
        <v>144</v>
      </c>
      <c r="B726" s="13">
        <v>1</v>
      </c>
      <c r="C726" s="12" t="s">
        <v>1455</v>
      </c>
      <c r="F726" s="6">
        <v>5476016</v>
      </c>
      <c r="G726" s="62"/>
      <c r="H726" s="6">
        <v>299817</v>
      </c>
      <c r="I726" s="62"/>
    </row>
    <row r="727" spans="2:9" ht="12.75">
      <c r="B727" s="13" t="s">
        <v>332</v>
      </c>
      <c r="C727" s="59" t="s">
        <v>1010</v>
      </c>
      <c r="F727" s="6">
        <v>7141</v>
      </c>
      <c r="G727" s="62"/>
      <c r="H727" s="6">
        <v>479</v>
      </c>
      <c r="I727" s="62"/>
    </row>
    <row r="728" spans="2:9" ht="12.75">
      <c r="B728" s="13" t="s">
        <v>333</v>
      </c>
      <c r="C728" t="s">
        <v>1013</v>
      </c>
      <c r="F728" s="6">
        <v>3935</v>
      </c>
      <c r="G728" s="62"/>
      <c r="H728" s="6">
        <v>316</v>
      </c>
      <c r="I728" s="62"/>
    </row>
    <row r="729" spans="2:9" ht="12.75">
      <c r="B729" s="13" t="s">
        <v>1044</v>
      </c>
      <c r="C729" s="59" t="s">
        <v>1011</v>
      </c>
      <c r="F729" s="6">
        <v>1825</v>
      </c>
      <c r="G729" s="62"/>
      <c r="H729" s="6">
        <v>113</v>
      </c>
      <c r="I729" s="62"/>
    </row>
    <row r="730" spans="2:9" ht="12.75">
      <c r="B730" s="13" t="s">
        <v>1045</v>
      </c>
      <c r="C730" t="s">
        <v>1012</v>
      </c>
      <c r="F730" s="6">
        <v>320</v>
      </c>
      <c r="G730" s="62"/>
      <c r="H730" s="6">
        <v>10</v>
      </c>
      <c r="I730" s="62"/>
    </row>
    <row r="731" spans="1:9" ht="12.75">
      <c r="A731" s="69">
        <v>145</v>
      </c>
      <c r="C731" t="s">
        <v>1621</v>
      </c>
      <c r="F731" s="6">
        <v>16343</v>
      </c>
      <c r="G731" s="62"/>
      <c r="H731" s="6">
        <v>379</v>
      </c>
      <c r="I731" s="62"/>
    </row>
    <row r="732" spans="1:9" ht="12.75">
      <c r="A732" s="69">
        <v>146</v>
      </c>
      <c r="B732" s="13" t="s">
        <v>1394</v>
      </c>
      <c r="C732" t="s">
        <v>2</v>
      </c>
      <c r="F732" s="6">
        <v>4330935</v>
      </c>
      <c r="G732" s="62"/>
      <c r="H732" s="6">
        <v>2228742</v>
      </c>
      <c r="I732" s="62"/>
    </row>
    <row r="733" spans="2:9" ht="12.75">
      <c r="B733" s="13" t="s">
        <v>1398</v>
      </c>
      <c r="C733" t="s">
        <v>3</v>
      </c>
      <c r="F733" s="6">
        <v>303100</v>
      </c>
      <c r="G733" s="62"/>
      <c r="H733" s="6">
        <v>172788</v>
      </c>
      <c r="I733" s="62"/>
    </row>
    <row r="734" spans="2:9" ht="12.75">
      <c r="B734" s="13">
        <v>2</v>
      </c>
      <c r="C734" t="s">
        <v>4</v>
      </c>
      <c r="F734" s="6">
        <v>285755</v>
      </c>
      <c r="G734" s="62"/>
      <c r="H734" s="6">
        <v>146650</v>
      </c>
      <c r="I734" s="62"/>
    </row>
    <row r="735" spans="2:9" ht="12.75">
      <c r="B735" s="13">
        <v>3</v>
      </c>
      <c r="C735" t="s">
        <v>5</v>
      </c>
      <c r="F735" s="6">
        <v>93924</v>
      </c>
      <c r="G735" s="62"/>
      <c r="H735" s="6">
        <v>39107</v>
      </c>
      <c r="I735" s="62"/>
    </row>
    <row r="736" spans="1:9" ht="12.75">
      <c r="A736" s="69">
        <v>147</v>
      </c>
      <c r="B736" s="13">
        <v>1</v>
      </c>
      <c r="C736" t="s">
        <v>1014</v>
      </c>
      <c r="F736" s="6">
        <v>2297270</v>
      </c>
      <c r="G736" s="62"/>
      <c r="H736" s="6">
        <v>766727</v>
      </c>
      <c r="I736" s="62"/>
    </row>
    <row r="737" spans="2:9" ht="12.75">
      <c r="B737" s="13">
        <v>2</v>
      </c>
      <c r="D737" t="s">
        <v>1015</v>
      </c>
      <c r="F737" s="6">
        <v>83201</v>
      </c>
      <c r="G737" s="62"/>
      <c r="H737" s="6">
        <v>13405</v>
      </c>
      <c r="I737" s="62"/>
    </row>
    <row r="738" spans="2:9" ht="12.75">
      <c r="B738" s="13" t="s">
        <v>1458</v>
      </c>
      <c r="C738" t="s">
        <v>1016</v>
      </c>
      <c r="F738" s="6">
        <v>1893</v>
      </c>
      <c r="G738" s="62"/>
      <c r="H738" s="6">
        <v>329</v>
      </c>
      <c r="I738" s="62"/>
    </row>
    <row r="739" spans="3:9" ht="12.75">
      <c r="C739" s="1" t="s">
        <v>427</v>
      </c>
      <c r="G739" s="63">
        <f>SUM(F697:F738)</f>
        <v>30636647</v>
      </c>
      <c r="I739" s="62">
        <f>SUM(H697:H738)</f>
        <v>12732697</v>
      </c>
    </row>
    <row r="740" spans="1:11" ht="12.75">
      <c r="A740" s="69">
        <v>148</v>
      </c>
      <c r="B740" s="13">
        <v>2</v>
      </c>
      <c r="C740" t="s">
        <v>6</v>
      </c>
      <c r="F740" s="6">
        <v>1067226</v>
      </c>
      <c r="G740" s="62"/>
      <c r="H740" s="25">
        <f aca="true" t="shared" si="4" ref="H740:H745">J740/40</f>
        <v>64.35</v>
      </c>
      <c r="I740" s="62"/>
      <c r="J740" s="34">
        <v>2574</v>
      </c>
      <c r="K740" s="30" t="s">
        <v>626</v>
      </c>
    </row>
    <row r="741" spans="2:11" ht="12.75">
      <c r="B741" s="13">
        <v>4</v>
      </c>
      <c r="C741" t="s">
        <v>7</v>
      </c>
      <c r="F741" s="6">
        <v>1182690</v>
      </c>
      <c r="G741" s="62"/>
      <c r="H741" s="25">
        <f t="shared" si="4"/>
        <v>642.825</v>
      </c>
      <c r="I741" s="62"/>
      <c r="J741" s="34">
        <v>25713</v>
      </c>
      <c r="K741" s="30" t="s">
        <v>626</v>
      </c>
    </row>
    <row r="742" spans="2:11" ht="12.75">
      <c r="B742" s="13">
        <v>5</v>
      </c>
      <c r="C742" t="s">
        <v>8</v>
      </c>
      <c r="F742" s="6">
        <v>294489</v>
      </c>
      <c r="G742" s="62"/>
      <c r="H742" s="25">
        <f t="shared" si="4"/>
        <v>60.05</v>
      </c>
      <c r="I742" s="62"/>
      <c r="J742" s="34">
        <v>2402</v>
      </c>
      <c r="K742" s="30" t="s">
        <v>626</v>
      </c>
    </row>
    <row r="743" spans="2:11" ht="12.75">
      <c r="B743" s="13">
        <v>6</v>
      </c>
      <c r="C743" t="s">
        <v>1017</v>
      </c>
      <c r="F743" s="6">
        <v>146124</v>
      </c>
      <c r="G743" s="62"/>
      <c r="H743" s="25">
        <f t="shared" si="4"/>
        <v>150.625</v>
      </c>
      <c r="I743" s="62"/>
      <c r="J743" s="34">
        <v>6025</v>
      </c>
      <c r="K743" s="30" t="s">
        <v>626</v>
      </c>
    </row>
    <row r="744" spans="2:11" ht="12.75">
      <c r="B744" s="13">
        <v>7</v>
      </c>
      <c r="C744" t="s">
        <v>9</v>
      </c>
      <c r="F744" s="6">
        <v>8063</v>
      </c>
      <c r="G744" s="62"/>
      <c r="H744" s="25">
        <f t="shared" si="4"/>
        <v>26.675</v>
      </c>
      <c r="I744" s="62"/>
      <c r="J744" s="34">
        <v>1067</v>
      </c>
      <c r="K744" s="30" t="s">
        <v>626</v>
      </c>
    </row>
    <row r="745" spans="2:11" ht="12.75">
      <c r="B745" s="13">
        <v>8</v>
      </c>
      <c r="C745" t="s">
        <v>1018</v>
      </c>
      <c r="F745" s="6">
        <v>82413</v>
      </c>
      <c r="G745" s="62"/>
      <c r="H745" s="25">
        <f t="shared" si="4"/>
        <v>5.55</v>
      </c>
      <c r="I745" s="62"/>
      <c r="J745" s="34">
        <v>222</v>
      </c>
      <c r="K745" s="30" t="s">
        <v>626</v>
      </c>
    </row>
    <row r="746" spans="3:11" ht="12.75">
      <c r="C746" s="1" t="s">
        <v>795</v>
      </c>
      <c r="G746" s="62">
        <f>SUM(F740:F745)</f>
        <v>2781005</v>
      </c>
      <c r="I746" s="80">
        <f>SUM(H740:H745)</f>
        <v>950.0749999999999</v>
      </c>
      <c r="K746" s="81">
        <f>SUM(J740:J745)</f>
        <v>38003</v>
      </c>
    </row>
    <row r="747" spans="1:9" ht="12.75">
      <c r="A747" s="69">
        <v>149</v>
      </c>
      <c r="C747" t="s">
        <v>796</v>
      </c>
      <c r="G747" s="62"/>
      <c r="I747" s="62"/>
    </row>
    <row r="748" spans="2:9" ht="12.75">
      <c r="B748" s="13">
        <v>1</v>
      </c>
      <c r="D748" t="s">
        <v>1019</v>
      </c>
      <c r="F748" s="6">
        <v>3181068</v>
      </c>
      <c r="G748" s="62"/>
      <c r="H748" s="6">
        <v>144250</v>
      </c>
      <c r="I748" s="62"/>
    </row>
    <row r="749" spans="2:9" ht="12.75">
      <c r="B749" s="13">
        <v>2</v>
      </c>
      <c r="D749" t="s">
        <v>1020</v>
      </c>
      <c r="F749" s="6">
        <v>486754</v>
      </c>
      <c r="G749" s="62"/>
      <c r="H749" s="6">
        <v>7911</v>
      </c>
      <c r="I749" s="62"/>
    </row>
    <row r="750" spans="2:9" ht="12.75">
      <c r="B750" s="13" t="s">
        <v>1459</v>
      </c>
      <c r="D750" t="s">
        <v>1021</v>
      </c>
      <c r="F750" s="6">
        <v>99439</v>
      </c>
      <c r="G750" s="62"/>
      <c r="H750" s="6">
        <v>817</v>
      </c>
      <c r="I750" s="62"/>
    </row>
    <row r="751" spans="2:9" ht="12.75">
      <c r="B751" s="13" t="s">
        <v>1460</v>
      </c>
      <c r="E751" t="s">
        <v>1022</v>
      </c>
      <c r="F751" s="6">
        <v>263385</v>
      </c>
      <c r="G751" s="62"/>
      <c r="H751" s="6">
        <v>1148</v>
      </c>
      <c r="I751" s="62"/>
    </row>
    <row r="752" spans="3:9" ht="12.75">
      <c r="C752" s="1" t="s">
        <v>797</v>
      </c>
      <c r="G752" s="62">
        <f>SUM(F748:F751)</f>
        <v>4030646</v>
      </c>
      <c r="I752" s="62">
        <f>SUM(H748:H751)</f>
        <v>154126</v>
      </c>
    </row>
    <row r="753" spans="1:9" ht="12.75">
      <c r="A753" s="69">
        <v>150</v>
      </c>
      <c r="B753" s="13" t="s">
        <v>1394</v>
      </c>
      <c r="C753" t="s">
        <v>1023</v>
      </c>
      <c r="F753" s="6">
        <v>418977</v>
      </c>
      <c r="G753" s="62"/>
      <c r="H753" s="6">
        <v>189398</v>
      </c>
      <c r="I753" s="62"/>
    </row>
    <row r="754" spans="2:9" ht="12.75">
      <c r="B754" s="13" t="s">
        <v>1398</v>
      </c>
      <c r="C754" t="s">
        <v>1024</v>
      </c>
      <c r="F754" s="6">
        <v>54445</v>
      </c>
      <c r="G754" s="62"/>
      <c r="H754" s="6">
        <v>23632</v>
      </c>
      <c r="I754" s="62"/>
    </row>
    <row r="755" spans="2:9" ht="12.75">
      <c r="B755" s="13">
        <v>2</v>
      </c>
      <c r="C755" t="s">
        <v>1519</v>
      </c>
      <c r="F755" s="6">
        <v>15371</v>
      </c>
      <c r="G755" s="62"/>
      <c r="H755" s="6">
        <v>2905</v>
      </c>
      <c r="I755" s="62"/>
    </row>
    <row r="756" spans="2:9" ht="12.75">
      <c r="B756" s="13">
        <v>3</v>
      </c>
      <c r="C756" t="s">
        <v>1025</v>
      </c>
      <c r="F756" s="6">
        <v>1541875</v>
      </c>
      <c r="G756" s="62"/>
      <c r="H756" s="6">
        <v>225130</v>
      </c>
      <c r="I756" s="62"/>
    </row>
    <row r="757" spans="2:9" ht="12.75">
      <c r="B757" s="13" t="s">
        <v>561</v>
      </c>
      <c r="C757" t="s">
        <v>1026</v>
      </c>
      <c r="F757" s="6">
        <v>8988</v>
      </c>
      <c r="G757" s="62"/>
      <c r="H757" s="6">
        <v>982</v>
      </c>
      <c r="I757" s="62"/>
    </row>
    <row r="758" spans="3:9" ht="12.75">
      <c r="C758" s="1" t="s">
        <v>1520</v>
      </c>
      <c r="G758" s="62">
        <f>SUM(F753:F757)</f>
        <v>2039656</v>
      </c>
      <c r="I758" s="62">
        <f>SUM(H753:H757)</f>
        <v>442047</v>
      </c>
    </row>
    <row r="759" spans="1:9" ht="12.75">
      <c r="A759" s="69">
        <v>151</v>
      </c>
      <c r="B759" s="13" t="s">
        <v>1681</v>
      </c>
      <c r="C759" t="s">
        <v>1027</v>
      </c>
      <c r="F759" s="6">
        <v>440736</v>
      </c>
      <c r="G759" s="62"/>
      <c r="H759" s="6">
        <v>83238</v>
      </c>
      <c r="I759" s="62"/>
    </row>
    <row r="760" spans="2:9" ht="12.75">
      <c r="B760" s="13" t="s">
        <v>1653</v>
      </c>
      <c r="C760" t="s">
        <v>1028</v>
      </c>
      <c r="F760" s="6">
        <v>11151</v>
      </c>
      <c r="G760" s="62"/>
      <c r="H760" s="6">
        <v>1898</v>
      </c>
      <c r="I760" s="62"/>
    </row>
    <row r="761" spans="1:12" s="16" customFormat="1" ht="12.75">
      <c r="A761" s="77"/>
      <c r="B761" s="82"/>
      <c r="C761" s="72" t="s">
        <v>1029</v>
      </c>
      <c r="D761" s="72"/>
      <c r="E761" s="72"/>
      <c r="F761" s="73"/>
      <c r="G761" s="74"/>
      <c r="H761" s="73"/>
      <c r="I761" s="63"/>
      <c r="J761" s="107"/>
      <c r="L761" s="120"/>
    </row>
    <row r="762" spans="1:9" ht="12.75">
      <c r="A762" s="130"/>
      <c r="B762" s="172" t="s">
        <v>1682</v>
      </c>
      <c r="C762" s="173" t="s">
        <v>1030</v>
      </c>
      <c r="D762" s="173"/>
      <c r="E762" s="173"/>
      <c r="F762" s="174">
        <v>17044</v>
      </c>
      <c r="G762" s="175"/>
      <c r="H762" s="174">
        <v>5835</v>
      </c>
      <c r="I762" s="62"/>
    </row>
    <row r="763" spans="1:9" ht="12.75">
      <c r="A763" s="69">
        <v>152</v>
      </c>
      <c r="B763" s="13" t="s">
        <v>1681</v>
      </c>
      <c r="C763" t="s">
        <v>1031</v>
      </c>
      <c r="F763" s="6">
        <v>647655</v>
      </c>
      <c r="G763" s="62"/>
      <c r="H763" s="6">
        <v>109005</v>
      </c>
      <c r="I763" s="62"/>
    </row>
    <row r="764" spans="2:9" ht="12.75">
      <c r="B764" s="13" t="s">
        <v>1682</v>
      </c>
      <c r="C764" t="s">
        <v>1032</v>
      </c>
      <c r="F764" s="6">
        <v>714940</v>
      </c>
      <c r="G764" s="62"/>
      <c r="H764" s="6">
        <v>131719</v>
      </c>
      <c r="I764" s="62"/>
    </row>
    <row r="765" spans="2:9" ht="12.75">
      <c r="B765" s="13" t="s">
        <v>1653</v>
      </c>
      <c r="C765" t="s">
        <v>1033</v>
      </c>
      <c r="F765" s="6">
        <v>647511</v>
      </c>
      <c r="G765" s="62"/>
      <c r="H765" s="6">
        <v>155178</v>
      </c>
      <c r="I765" s="62"/>
    </row>
    <row r="766" spans="1:9" ht="12.75">
      <c r="A766" s="123"/>
      <c r="B766" s="124" t="s">
        <v>1658</v>
      </c>
      <c r="C766" s="176" t="s">
        <v>1030</v>
      </c>
      <c r="D766" s="176"/>
      <c r="E766" s="176"/>
      <c r="F766" s="126">
        <v>0</v>
      </c>
      <c r="G766" s="127"/>
      <c r="H766" s="126">
        <v>0</v>
      </c>
      <c r="I766" s="62"/>
    </row>
    <row r="767" spans="1:9" ht="12.75">
      <c r="A767" s="69">
        <v>153</v>
      </c>
      <c r="B767" s="106" t="s">
        <v>1584</v>
      </c>
      <c r="C767" s="16" t="s">
        <v>1034</v>
      </c>
      <c r="D767" s="16"/>
      <c r="E767" s="16"/>
      <c r="F767" s="21">
        <v>2114503</v>
      </c>
      <c r="G767" s="63"/>
      <c r="H767" s="21">
        <v>341587</v>
      </c>
      <c r="I767" s="62"/>
    </row>
    <row r="768" spans="2:9" ht="12.75">
      <c r="B768" s="106" t="s">
        <v>1398</v>
      </c>
      <c r="C768" s="16" t="s">
        <v>1035</v>
      </c>
      <c r="D768" s="16"/>
      <c r="E768" s="16"/>
      <c r="F768" s="21">
        <v>214380</v>
      </c>
      <c r="G768" s="63"/>
      <c r="H768" s="21">
        <v>48581</v>
      </c>
      <c r="I768" s="62"/>
    </row>
    <row r="769" spans="1:12" s="16" customFormat="1" ht="12.75">
      <c r="A769" s="77"/>
      <c r="B769" s="82"/>
      <c r="C769" s="72" t="s">
        <v>1029</v>
      </c>
      <c r="D769" s="72"/>
      <c r="E769" s="72"/>
      <c r="F769" s="73"/>
      <c r="G769" s="74"/>
      <c r="H769" s="73"/>
      <c r="I769" s="63"/>
      <c r="J769" s="107"/>
      <c r="L769" s="120"/>
    </row>
    <row r="770" spans="1:9" ht="12.75">
      <c r="A770" s="130"/>
      <c r="B770" s="172" t="s">
        <v>1585</v>
      </c>
      <c r="C770" s="173" t="s">
        <v>1030</v>
      </c>
      <c r="D770" s="173"/>
      <c r="E770" s="173"/>
      <c r="F770" s="174">
        <v>5502</v>
      </c>
      <c r="G770" s="175"/>
      <c r="H770" s="174">
        <v>8690</v>
      </c>
      <c r="I770" s="62"/>
    </row>
    <row r="771" spans="2:9" ht="12.75">
      <c r="B771" s="13" t="s">
        <v>332</v>
      </c>
      <c r="C771" t="s">
        <v>1036</v>
      </c>
      <c r="F771" s="6">
        <v>1206019</v>
      </c>
      <c r="G771" s="62"/>
      <c r="H771" s="6">
        <v>104795</v>
      </c>
      <c r="I771" s="62"/>
    </row>
    <row r="772" spans="2:9" ht="12.75">
      <c r="B772" s="13" t="s">
        <v>333</v>
      </c>
      <c r="C772" t="s">
        <v>1205</v>
      </c>
      <c r="F772" s="6">
        <v>4298</v>
      </c>
      <c r="G772" s="62"/>
      <c r="H772" s="6">
        <v>487</v>
      </c>
      <c r="I772" s="62"/>
    </row>
    <row r="773" spans="2:9" ht="12.75">
      <c r="B773" s="13" t="s">
        <v>1073</v>
      </c>
      <c r="C773" t="s">
        <v>1206</v>
      </c>
      <c r="F773" s="6">
        <v>16809</v>
      </c>
      <c r="G773" s="62"/>
      <c r="H773" s="6">
        <v>1846</v>
      </c>
      <c r="I773" s="62"/>
    </row>
    <row r="774" spans="2:9" ht="12.75">
      <c r="B774" s="13">
        <v>3</v>
      </c>
      <c r="C774" t="s">
        <v>1521</v>
      </c>
      <c r="F774" s="6">
        <v>399434</v>
      </c>
      <c r="G774" s="62"/>
      <c r="H774" s="6">
        <v>24227</v>
      </c>
      <c r="I774" s="62"/>
    </row>
    <row r="775" spans="3:9" ht="12.75">
      <c r="C775" s="1" t="s">
        <v>1522</v>
      </c>
      <c r="G775" s="62">
        <f>SUM(F759:F774)</f>
        <v>6439982</v>
      </c>
      <c r="I775" s="62">
        <f>SUM(H759:H774)</f>
        <v>1017086</v>
      </c>
    </row>
    <row r="776" spans="1:9" ht="12.75">
      <c r="A776" s="69">
        <v>154</v>
      </c>
      <c r="B776" s="13" t="s">
        <v>1394</v>
      </c>
      <c r="C776" t="s">
        <v>1207</v>
      </c>
      <c r="F776" s="6">
        <v>1825905</v>
      </c>
      <c r="G776" s="62"/>
      <c r="H776" s="6">
        <v>166272</v>
      </c>
      <c r="I776" s="62"/>
    </row>
    <row r="777" spans="2:9" ht="12.75">
      <c r="B777" s="13" t="s">
        <v>1398</v>
      </c>
      <c r="C777" t="s">
        <v>1523</v>
      </c>
      <c r="F777" s="6">
        <v>991359</v>
      </c>
      <c r="G777" s="62"/>
      <c r="H777" s="6">
        <v>98427</v>
      </c>
      <c r="I777" s="62"/>
    </row>
    <row r="778" spans="2:9" ht="12.75">
      <c r="B778" s="13" t="s">
        <v>332</v>
      </c>
      <c r="C778" t="s">
        <v>1208</v>
      </c>
      <c r="F778" s="6">
        <v>58908</v>
      </c>
      <c r="G778" s="62"/>
      <c r="H778" s="6">
        <v>2138</v>
      </c>
      <c r="I778" s="62"/>
    </row>
    <row r="779" spans="2:9" ht="12.75">
      <c r="B779" s="13" t="s">
        <v>333</v>
      </c>
      <c r="C779" t="s">
        <v>1209</v>
      </c>
      <c r="F779" s="6">
        <v>7515</v>
      </c>
      <c r="G779" s="62"/>
      <c r="H779" s="6">
        <v>305</v>
      </c>
      <c r="I779" s="62"/>
    </row>
    <row r="780" spans="3:9" ht="12.75">
      <c r="C780" s="1" t="s">
        <v>1524</v>
      </c>
      <c r="G780" s="62">
        <f>SUM(F776:F779)</f>
        <v>2883687</v>
      </c>
      <c r="I780" s="62">
        <f>SUM(H776:H779)</f>
        <v>267142</v>
      </c>
    </row>
    <row r="781" spans="1:9" ht="12.75">
      <c r="A781" s="69">
        <v>155</v>
      </c>
      <c r="C781" t="s">
        <v>1525</v>
      </c>
      <c r="G781" s="62"/>
      <c r="I781" s="62"/>
    </row>
    <row r="782" spans="2:9" ht="12.75">
      <c r="B782" s="13" t="s">
        <v>1394</v>
      </c>
      <c r="D782" t="s">
        <v>1210</v>
      </c>
      <c r="F782" s="6">
        <v>803982</v>
      </c>
      <c r="G782" s="62"/>
      <c r="H782" s="6">
        <v>160056</v>
      </c>
      <c r="I782" s="62"/>
    </row>
    <row r="783" spans="2:9" ht="12.75">
      <c r="B783" s="13" t="s">
        <v>1398</v>
      </c>
      <c r="D783" t="s">
        <v>1211</v>
      </c>
      <c r="F783" s="6">
        <v>29191</v>
      </c>
      <c r="G783" s="62"/>
      <c r="H783" s="6">
        <v>3255</v>
      </c>
      <c r="I783" s="62"/>
    </row>
    <row r="784" spans="2:9" ht="12.75">
      <c r="B784" s="13" t="s">
        <v>1589</v>
      </c>
      <c r="D784" t="s">
        <v>1212</v>
      </c>
      <c r="F784" s="6">
        <v>33182</v>
      </c>
      <c r="G784" s="62"/>
      <c r="H784" s="6">
        <v>3344</v>
      </c>
      <c r="I784" s="62"/>
    </row>
    <row r="785" spans="2:9" ht="12.75" hidden="1">
      <c r="B785" s="13" t="s">
        <v>1590</v>
      </c>
      <c r="D785" t="s">
        <v>1526</v>
      </c>
      <c r="F785" s="6">
        <v>0</v>
      </c>
      <c r="G785" s="62"/>
      <c r="H785" s="6">
        <v>0</v>
      </c>
      <c r="I785" s="62"/>
    </row>
    <row r="786" spans="2:9" ht="12.75">
      <c r="B786" s="13" t="s">
        <v>1070</v>
      </c>
      <c r="C786" t="s">
        <v>1213</v>
      </c>
      <c r="F786" s="6">
        <v>549415</v>
      </c>
      <c r="G786" s="62"/>
      <c r="H786" s="6">
        <v>75200</v>
      </c>
      <c r="I786" s="62"/>
    </row>
    <row r="787" spans="3:9" ht="12.75">
      <c r="C787" t="s">
        <v>1215</v>
      </c>
      <c r="G787" s="62"/>
      <c r="I787" s="62"/>
    </row>
    <row r="788" spans="2:9" ht="12.75">
      <c r="B788" s="13" t="s">
        <v>1214</v>
      </c>
      <c r="D788" t="s">
        <v>1216</v>
      </c>
      <c r="F788" s="6">
        <v>178961</v>
      </c>
      <c r="G788" s="62"/>
      <c r="H788" s="6">
        <v>12499</v>
      </c>
      <c r="I788" s="62"/>
    </row>
    <row r="789" spans="2:9" ht="12.75">
      <c r="B789" s="13" t="s">
        <v>333</v>
      </c>
      <c r="D789" t="s">
        <v>1211</v>
      </c>
      <c r="F789" s="6">
        <v>7099</v>
      </c>
      <c r="G789" s="62"/>
      <c r="H789" s="6">
        <v>490</v>
      </c>
      <c r="I789" s="62"/>
    </row>
    <row r="790" spans="2:9" ht="12.75">
      <c r="B790" s="13" t="s">
        <v>1073</v>
      </c>
      <c r="D790" t="s">
        <v>1212</v>
      </c>
      <c r="F790" s="6">
        <v>6071</v>
      </c>
      <c r="G790" s="62"/>
      <c r="H790" s="6">
        <v>261</v>
      </c>
      <c r="I790" s="62"/>
    </row>
    <row r="791" spans="3:9" ht="12.75">
      <c r="C791" t="s">
        <v>1527</v>
      </c>
      <c r="G791" s="62"/>
      <c r="I791" s="62"/>
    </row>
    <row r="792" spans="4:9" ht="12.75">
      <c r="D792" t="s">
        <v>1528</v>
      </c>
      <c r="F792"/>
      <c r="G792" s="62"/>
      <c r="H792"/>
      <c r="I792" s="62"/>
    </row>
    <row r="793" spans="2:9" ht="12.75">
      <c r="B793" s="13" t="s">
        <v>1529</v>
      </c>
      <c r="E793" t="s">
        <v>1210</v>
      </c>
      <c r="F793" s="6">
        <v>16322</v>
      </c>
      <c r="G793" s="62"/>
      <c r="H793" s="6">
        <v>3422</v>
      </c>
      <c r="I793" s="62"/>
    </row>
    <row r="794" spans="2:9" ht="12.75">
      <c r="B794" s="13" t="s">
        <v>1530</v>
      </c>
      <c r="E794" t="s">
        <v>1211</v>
      </c>
      <c r="F794" s="6">
        <v>857</v>
      </c>
      <c r="G794" s="62"/>
      <c r="H794" s="6">
        <v>88</v>
      </c>
      <c r="I794" s="62"/>
    </row>
    <row r="795" spans="2:9" ht="12.75">
      <c r="B795" s="13" t="s">
        <v>1531</v>
      </c>
      <c r="E795" t="s">
        <v>1212</v>
      </c>
      <c r="F795" s="6">
        <v>670</v>
      </c>
      <c r="G795" s="62"/>
      <c r="H795" s="6">
        <v>93</v>
      </c>
      <c r="I795" s="62"/>
    </row>
    <row r="796" spans="4:9" ht="12.75">
      <c r="D796" t="s">
        <v>1217</v>
      </c>
      <c r="G796" s="62"/>
      <c r="I796" s="62"/>
    </row>
    <row r="797" spans="2:9" ht="12.75">
      <c r="B797" s="13" t="s">
        <v>1162</v>
      </c>
      <c r="E797" t="s">
        <v>1216</v>
      </c>
      <c r="F797" s="6">
        <v>566</v>
      </c>
      <c r="G797" s="62"/>
      <c r="H797" s="6">
        <v>23</v>
      </c>
      <c r="I797" s="62"/>
    </row>
    <row r="798" spans="2:9" ht="12.75">
      <c r="B798" s="13" t="s">
        <v>1163</v>
      </c>
      <c r="E798" t="s">
        <v>1211</v>
      </c>
      <c r="F798" s="6">
        <v>752</v>
      </c>
      <c r="G798" s="62"/>
      <c r="H798" s="6">
        <v>29</v>
      </c>
      <c r="I798" s="62"/>
    </row>
    <row r="799" spans="2:9" ht="12.75">
      <c r="B799" s="13" t="s">
        <v>1376</v>
      </c>
      <c r="E799" t="s">
        <v>1212</v>
      </c>
      <c r="F799" s="6">
        <v>325</v>
      </c>
      <c r="G799" s="62"/>
      <c r="H799" s="6">
        <v>17</v>
      </c>
      <c r="I799" s="62"/>
    </row>
    <row r="800" spans="3:9" ht="12.75">
      <c r="C800" s="1" t="s">
        <v>1377</v>
      </c>
      <c r="G800" s="62">
        <f>SUM(F782:F799)</f>
        <v>1627393</v>
      </c>
      <c r="I800" s="62">
        <f>SUM(H782:H799)</f>
        <v>258777</v>
      </c>
    </row>
    <row r="801" spans="1:9" ht="12.75">
      <c r="A801" s="69">
        <v>156</v>
      </c>
      <c r="B801" s="13" t="s">
        <v>1584</v>
      </c>
      <c r="C801" t="s">
        <v>1218</v>
      </c>
      <c r="F801" s="6">
        <v>15755</v>
      </c>
      <c r="G801" s="62"/>
      <c r="H801" s="6">
        <v>870</v>
      </c>
      <c r="I801" s="62"/>
    </row>
    <row r="802" spans="2:9" ht="12.75">
      <c r="B802" s="13" t="s">
        <v>1585</v>
      </c>
      <c r="C802" t="s">
        <v>1219</v>
      </c>
      <c r="F802" s="6">
        <v>306072</v>
      </c>
      <c r="G802" s="62"/>
      <c r="H802" s="6">
        <v>40714</v>
      </c>
      <c r="I802" s="62"/>
    </row>
    <row r="803" spans="2:9" ht="12.75">
      <c r="B803" s="13" t="s">
        <v>1144</v>
      </c>
      <c r="C803" t="s">
        <v>1220</v>
      </c>
      <c r="F803" s="6">
        <v>1110675</v>
      </c>
      <c r="G803" s="62"/>
      <c r="H803" s="6">
        <v>74928</v>
      </c>
      <c r="I803" s="62"/>
    </row>
    <row r="804" spans="2:9" ht="12.75">
      <c r="B804" s="13" t="s">
        <v>1369</v>
      </c>
      <c r="C804" t="s">
        <v>1221</v>
      </c>
      <c r="F804" s="6">
        <v>0</v>
      </c>
      <c r="G804" s="62"/>
      <c r="H804" s="6">
        <v>0</v>
      </c>
      <c r="I804" s="62"/>
    </row>
    <row r="805" spans="1:12" s="16" customFormat="1" ht="12.75">
      <c r="A805" s="77"/>
      <c r="B805" s="82" t="s">
        <v>1370</v>
      </c>
      <c r="C805" s="72" t="s">
        <v>1378</v>
      </c>
      <c r="D805" s="72"/>
      <c r="E805" s="72"/>
      <c r="F805" s="73"/>
      <c r="G805" s="74"/>
      <c r="H805" s="73"/>
      <c r="I805" s="63"/>
      <c r="J805" s="107"/>
      <c r="L805" s="120"/>
    </row>
    <row r="806" spans="2:9" ht="12.75">
      <c r="B806" s="13" t="s">
        <v>1400</v>
      </c>
      <c r="C806" t="s">
        <v>1222</v>
      </c>
      <c r="F806" s="6">
        <v>674</v>
      </c>
      <c r="G806" s="62"/>
      <c r="H806" s="6">
        <v>15</v>
      </c>
      <c r="I806" s="62"/>
    </row>
    <row r="807" spans="2:9" ht="12.75">
      <c r="B807" s="13" t="s">
        <v>1398</v>
      </c>
      <c r="C807" t="s">
        <v>1223</v>
      </c>
      <c r="F807" s="6">
        <v>391047</v>
      </c>
      <c r="G807" s="62"/>
      <c r="H807" s="6">
        <v>15837</v>
      </c>
      <c r="I807" s="62"/>
    </row>
    <row r="808" spans="2:9" ht="12.75">
      <c r="B808" s="13" t="s">
        <v>332</v>
      </c>
      <c r="C808" t="s">
        <v>1224</v>
      </c>
      <c r="F808" s="6">
        <v>161075</v>
      </c>
      <c r="G808" s="62"/>
      <c r="H808" s="6">
        <v>5431</v>
      </c>
      <c r="I808" s="62"/>
    </row>
    <row r="809" spans="2:9" ht="12.75">
      <c r="B809" s="13" t="s">
        <v>1071</v>
      </c>
      <c r="C809" t="s">
        <v>1225</v>
      </c>
      <c r="F809" s="6">
        <v>203005</v>
      </c>
      <c r="G809" s="62"/>
      <c r="H809" s="6">
        <v>4336</v>
      </c>
      <c r="I809" s="62"/>
    </row>
    <row r="810" spans="2:9" ht="12.75">
      <c r="B810" s="13" t="s">
        <v>1072</v>
      </c>
      <c r="C810" t="s">
        <v>1226</v>
      </c>
      <c r="F810" s="6">
        <v>196662</v>
      </c>
      <c r="G810" s="62"/>
      <c r="H810" s="6">
        <v>7019</v>
      </c>
      <c r="I810" s="62"/>
    </row>
    <row r="811" spans="2:9" ht="12.75">
      <c r="B811" s="13" t="s">
        <v>1448</v>
      </c>
      <c r="D811" t="s">
        <v>1212</v>
      </c>
      <c r="F811" s="6">
        <v>43337</v>
      </c>
      <c r="G811" s="62"/>
      <c r="H811" s="6">
        <v>1074</v>
      </c>
      <c r="I811" s="62"/>
    </row>
    <row r="812" spans="2:9" ht="12.75">
      <c r="B812" s="13" t="s">
        <v>1449</v>
      </c>
      <c r="C812" t="s">
        <v>1227</v>
      </c>
      <c r="F812" s="6">
        <v>8</v>
      </c>
      <c r="G812" s="62"/>
      <c r="H812" s="6">
        <v>0</v>
      </c>
      <c r="I812" s="62"/>
    </row>
    <row r="813" spans="2:9" ht="12.75">
      <c r="B813" s="13" t="s">
        <v>1228</v>
      </c>
      <c r="C813" t="s">
        <v>1230</v>
      </c>
      <c r="F813" s="6">
        <v>2597</v>
      </c>
      <c r="G813" s="62"/>
      <c r="H813" s="6">
        <v>59</v>
      </c>
      <c r="I813" s="62"/>
    </row>
    <row r="814" spans="2:9" ht="12.75">
      <c r="B814" s="13" t="s">
        <v>1229</v>
      </c>
      <c r="D814" t="s">
        <v>1212</v>
      </c>
      <c r="F814" s="6">
        <v>10614</v>
      </c>
      <c r="G814" s="62"/>
      <c r="H814" s="6">
        <v>174</v>
      </c>
      <c r="I814" s="62"/>
    </row>
    <row r="815" spans="2:9" ht="12.75">
      <c r="B815" s="13">
        <v>3</v>
      </c>
      <c r="C815" t="s">
        <v>1231</v>
      </c>
      <c r="F815" s="6">
        <v>111949</v>
      </c>
      <c r="G815" s="62"/>
      <c r="H815" s="6">
        <v>19595</v>
      </c>
      <c r="I815" s="62"/>
    </row>
    <row r="816" spans="3:9" ht="12.75">
      <c r="C816" s="1" t="s">
        <v>1517</v>
      </c>
      <c r="G816" s="62">
        <f>SUM(F801:F815)</f>
        <v>2553470</v>
      </c>
      <c r="I816" s="62">
        <f>SUM(H801:H815)</f>
        <v>170052</v>
      </c>
    </row>
    <row r="817" spans="1:9" ht="12.75">
      <c r="A817" s="69">
        <v>157</v>
      </c>
      <c r="B817" s="13">
        <v>1</v>
      </c>
      <c r="C817" t="s">
        <v>1232</v>
      </c>
      <c r="F817" s="6">
        <v>136479</v>
      </c>
      <c r="G817" s="62"/>
      <c r="H817" s="6">
        <v>1125</v>
      </c>
      <c r="I817" s="62"/>
    </row>
    <row r="818" spans="2:9" ht="12.75">
      <c r="B818" s="13">
        <v>2</v>
      </c>
      <c r="D818" t="s">
        <v>1233</v>
      </c>
      <c r="F818" s="6">
        <v>31728</v>
      </c>
      <c r="G818" s="62"/>
      <c r="H818" s="6">
        <v>436</v>
      </c>
      <c r="I818" s="62"/>
    </row>
    <row r="819" spans="1:9" ht="12.75">
      <c r="A819" s="69">
        <v>158</v>
      </c>
      <c r="B819" s="13">
        <v>1</v>
      </c>
      <c r="C819" t="s">
        <v>1234</v>
      </c>
      <c r="F819" s="6">
        <v>526409</v>
      </c>
      <c r="G819" s="62"/>
      <c r="H819" s="6">
        <v>9681</v>
      </c>
      <c r="I819" s="62"/>
    </row>
    <row r="820" spans="2:9" ht="12.75">
      <c r="B820" s="13">
        <v>2</v>
      </c>
      <c r="D820" t="s">
        <v>1235</v>
      </c>
      <c r="F820" s="6">
        <v>63687</v>
      </c>
      <c r="G820" s="62"/>
      <c r="H820" s="6">
        <v>332</v>
      </c>
      <c r="I820" s="62"/>
    </row>
    <row r="821" spans="2:9" ht="12.75">
      <c r="B821" s="13">
        <v>3</v>
      </c>
      <c r="C821" t="s">
        <v>1236</v>
      </c>
      <c r="F821" s="6">
        <v>2401</v>
      </c>
      <c r="G821" s="62"/>
      <c r="H821" s="6">
        <v>205</v>
      </c>
      <c r="I821" s="62"/>
    </row>
    <row r="822" spans="1:9" ht="12.75">
      <c r="A822" s="69">
        <v>159</v>
      </c>
      <c r="B822" s="13" t="s">
        <v>1652</v>
      </c>
      <c r="C822" t="s">
        <v>1237</v>
      </c>
      <c r="F822" s="6">
        <v>15412</v>
      </c>
      <c r="G822" s="62"/>
      <c r="H822" s="6">
        <v>144</v>
      </c>
      <c r="I822" s="62"/>
    </row>
    <row r="823" spans="2:9" ht="12.75">
      <c r="B823" s="13" t="s">
        <v>1653</v>
      </c>
      <c r="C823" t="s">
        <v>618</v>
      </c>
      <c r="F823" s="6">
        <v>1154638</v>
      </c>
      <c r="G823" s="62"/>
      <c r="H823" s="6">
        <v>7712</v>
      </c>
      <c r="I823" s="62"/>
    </row>
    <row r="824" spans="2:9" ht="12.75">
      <c r="B824" s="13" t="s">
        <v>1658</v>
      </c>
      <c r="C824" t="s">
        <v>1238</v>
      </c>
      <c r="F824" s="6">
        <v>165501</v>
      </c>
      <c r="G824" s="62"/>
      <c r="H824" s="6">
        <v>2705</v>
      </c>
      <c r="I824" s="62"/>
    </row>
    <row r="825" spans="1:9" ht="12.75">
      <c r="A825" s="69">
        <v>160</v>
      </c>
      <c r="B825" s="13" t="s">
        <v>1652</v>
      </c>
      <c r="C825" t="s">
        <v>1239</v>
      </c>
      <c r="F825" s="6">
        <v>1331311</v>
      </c>
      <c r="G825" s="62"/>
      <c r="H825" s="6">
        <v>180534</v>
      </c>
      <c r="I825" s="62"/>
    </row>
    <row r="826" spans="2:9" ht="12.75">
      <c r="B826" s="13" t="s">
        <v>1653</v>
      </c>
      <c r="C826" t="s">
        <v>1363</v>
      </c>
      <c r="F826" s="6">
        <v>59881</v>
      </c>
      <c r="G826" s="62"/>
      <c r="H826" s="6">
        <v>7358</v>
      </c>
      <c r="I826" s="62"/>
    </row>
    <row r="827" spans="2:9" ht="12.75">
      <c r="B827" s="13" t="s">
        <v>1658</v>
      </c>
      <c r="C827" t="s">
        <v>1240</v>
      </c>
      <c r="F827" s="6">
        <v>856755</v>
      </c>
      <c r="G827" s="62"/>
      <c r="H827" s="6">
        <v>142554</v>
      </c>
      <c r="I827" s="62"/>
    </row>
    <row r="828" spans="1:9" ht="12.75">
      <c r="A828" s="69">
        <v>161</v>
      </c>
      <c r="C828" t="s">
        <v>1241</v>
      </c>
      <c r="F828" s="6">
        <v>4027792</v>
      </c>
      <c r="G828" s="62"/>
      <c r="H828" s="6">
        <v>420609</v>
      </c>
      <c r="I828" s="62"/>
    </row>
    <row r="829" spans="1:9" ht="12.75">
      <c r="A829" s="69">
        <v>162</v>
      </c>
      <c r="B829" s="13" t="s">
        <v>1652</v>
      </c>
      <c r="C829" t="s">
        <v>1242</v>
      </c>
      <c r="F829" s="6">
        <v>100730</v>
      </c>
      <c r="G829" s="62"/>
      <c r="H829" s="6">
        <v>5834</v>
      </c>
      <c r="I829" s="62"/>
    </row>
    <row r="830" spans="2:9" ht="12.75">
      <c r="B830" s="13" t="s">
        <v>1653</v>
      </c>
      <c r="C830" t="s">
        <v>1243</v>
      </c>
      <c r="F830" s="6">
        <v>50848</v>
      </c>
      <c r="G830" s="62"/>
      <c r="H830" s="6">
        <v>1136</v>
      </c>
      <c r="I830" s="62"/>
    </row>
    <row r="831" spans="2:9" ht="12.75">
      <c r="B831" s="13" t="s">
        <v>1658</v>
      </c>
      <c r="C831" t="s">
        <v>1244</v>
      </c>
      <c r="F831" s="6">
        <v>13869</v>
      </c>
      <c r="G831" s="62"/>
      <c r="H831" s="6">
        <v>855</v>
      </c>
      <c r="I831" s="62"/>
    </row>
    <row r="832" spans="1:9" ht="12.75">
      <c r="A832" s="69">
        <v>163</v>
      </c>
      <c r="B832" s="13">
        <v>1</v>
      </c>
      <c r="C832" t="s">
        <v>1364</v>
      </c>
      <c r="F832" s="6">
        <v>50193</v>
      </c>
      <c r="G832" s="62"/>
      <c r="H832" s="6">
        <v>7038</v>
      </c>
      <c r="I832" s="62"/>
    </row>
    <row r="833" spans="2:9" ht="12.75">
      <c r="B833" s="13">
        <v>2</v>
      </c>
      <c r="D833" t="s">
        <v>1245</v>
      </c>
      <c r="F833" s="6">
        <v>84034</v>
      </c>
      <c r="G833" s="62"/>
      <c r="H833" s="6">
        <v>4781</v>
      </c>
      <c r="I833" s="62"/>
    </row>
    <row r="834" spans="2:9" ht="12.75">
      <c r="B834" s="13">
        <v>3</v>
      </c>
      <c r="D834" t="s">
        <v>1246</v>
      </c>
      <c r="F834" s="6">
        <v>222916</v>
      </c>
      <c r="G834" s="62"/>
      <c r="H834" s="6">
        <v>10386</v>
      </c>
      <c r="I834" s="62"/>
    </row>
    <row r="835" spans="1:9" ht="12.75">
      <c r="A835" s="69">
        <v>164</v>
      </c>
      <c r="B835" s="13" t="s">
        <v>1652</v>
      </c>
      <c r="C835" t="s">
        <v>1365</v>
      </c>
      <c r="F835" s="6">
        <v>12978</v>
      </c>
      <c r="G835" s="62"/>
      <c r="H835" s="6">
        <v>1563</v>
      </c>
      <c r="I835" s="62"/>
    </row>
    <row r="836" spans="2:9" ht="12.75">
      <c r="B836" s="13" t="s">
        <v>1658</v>
      </c>
      <c r="C836" t="s">
        <v>1247</v>
      </c>
      <c r="F836" s="6">
        <v>18803</v>
      </c>
      <c r="G836" s="62"/>
      <c r="H836" s="6">
        <v>4361</v>
      </c>
      <c r="I836" s="62"/>
    </row>
    <row r="837" spans="3:9" ht="12.75">
      <c r="C837" s="1" t="s">
        <v>1248</v>
      </c>
      <c r="G837" s="62">
        <f>SUM(F817:F836)</f>
        <v>8926365</v>
      </c>
      <c r="I837" s="63">
        <f>SUM(H817:H836)</f>
        <v>809349</v>
      </c>
    </row>
    <row r="838" spans="1:9" ht="12.75">
      <c r="A838" s="69">
        <v>165</v>
      </c>
      <c r="C838" t="s">
        <v>1367</v>
      </c>
      <c r="F838" s="6">
        <v>61046</v>
      </c>
      <c r="G838" s="62"/>
      <c r="H838" s="6">
        <v>1173</v>
      </c>
      <c r="I838" s="62"/>
    </row>
    <row r="839" spans="2:9" ht="12.75">
      <c r="B839" s="13" t="s">
        <v>1653</v>
      </c>
      <c r="C839" t="s">
        <v>1368</v>
      </c>
      <c r="F839" s="6">
        <v>672</v>
      </c>
      <c r="G839" s="62"/>
      <c r="H839" s="6">
        <v>15</v>
      </c>
      <c r="I839" s="62"/>
    </row>
    <row r="840" spans="1:9" ht="12.75">
      <c r="A840" s="69">
        <v>166</v>
      </c>
      <c r="C840" t="s">
        <v>1249</v>
      </c>
      <c r="F840" s="6">
        <v>190180</v>
      </c>
      <c r="G840" s="62"/>
      <c r="H840" s="6">
        <v>10338</v>
      </c>
      <c r="I840" s="62"/>
    </row>
    <row r="841" spans="1:9" ht="12.75">
      <c r="A841" s="69">
        <v>167</v>
      </c>
      <c r="B841" s="13">
        <v>1</v>
      </c>
      <c r="C841" t="s">
        <v>1250</v>
      </c>
      <c r="F841" s="6">
        <v>97905</v>
      </c>
      <c r="G841" s="62"/>
      <c r="H841" s="6">
        <v>5189</v>
      </c>
      <c r="I841" s="62"/>
    </row>
    <row r="842" spans="2:9" ht="12.75">
      <c r="B842" s="13" t="s">
        <v>1070</v>
      </c>
      <c r="C842" t="s">
        <v>1251</v>
      </c>
      <c r="F842" s="6">
        <v>1292404</v>
      </c>
      <c r="G842" s="62"/>
      <c r="H842" s="6">
        <v>123344</v>
      </c>
      <c r="I842" s="62"/>
    </row>
    <row r="843" spans="2:9" ht="12.75">
      <c r="B843" s="13" t="s">
        <v>1214</v>
      </c>
      <c r="C843" t="s">
        <v>1252</v>
      </c>
      <c r="F843" s="6">
        <v>15373</v>
      </c>
      <c r="G843" s="62"/>
      <c r="H843" s="6">
        <v>1341</v>
      </c>
      <c r="I843" s="62"/>
    </row>
    <row r="844" spans="2:9" ht="12.75">
      <c r="B844" s="13" t="s">
        <v>333</v>
      </c>
      <c r="C844" t="s">
        <v>1253</v>
      </c>
      <c r="F844" s="6">
        <v>1411272</v>
      </c>
      <c r="G844" s="62"/>
      <c r="H844" s="6">
        <v>158030</v>
      </c>
      <c r="I844" s="62"/>
    </row>
    <row r="845" spans="2:9" ht="12.75">
      <c r="B845" s="13" t="s">
        <v>1073</v>
      </c>
      <c r="C845" t="s">
        <v>1254</v>
      </c>
      <c r="F845" s="6">
        <v>898001</v>
      </c>
      <c r="G845" s="62"/>
      <c r="H845" s="6">
        <v>90503</v>
      </c>
      <c r="I845" s="62"/>
    </row>
    <row r="846" spans="2:9" ht="12.75">
      <c r="B846" s="13" t="s">
        <v>1077</v>
      </c>
      <c r="C846" t="s">
        <v>1255</v>
      </c>
      <c r="F846" s="6">
        <v>725211</v>
      </c>
      <c r="G846" s="62"/>
      <c r="H846" s="6">
        <v>91071</v>
      </c>
      <c r="I846" s="62"/>
    </row>
    <row r="847" spans="2:9" ht="12.75">
      <c r="B847" s="13" t="s">
        <v>1078</v>
      </c>
      <c r="C847" t="s">
        <v>1256</v>
      </c>
      <c r="F847" s="6">
        <v>4875069</v>
      </c>
      <c r="G847" s="62"/>
      <c r="H847" s="6">
        <v>485568</v>
      </c>
      <c r="I847" s="62"/>
    </row>
    <row r="848" spans="2:9" ht="12.75">
      <c r="B848" s="13" t="s">
        <v>1082</v>
      </c>
      <c r="D848" t="s">
        <v>1257</v>
      </c>
      <c r="F848" s="6">
        <v>1770920</v>
      </c>
      <c r="G848" s="62"/>
      <c r="H848" s="6">
        <v>196726</v>
      </c>
      <c r="I848" s="62"/>
    </row>
    <row r="849" spans="2:9" ht="12.75">
      <c r="B849" s="13" t="s">
        <v>1084</v>
      </c>
      <c r="C849" t="s">
        <v>1258</v>
      </c>
      <c r="F849" s="6">
        <v>377774</v>
      </c>
      <c r="G849" s="62"/>
      <c r="H849" s="6">
        <v>42624</v>
      </c>
      <c r="I849" s="62"/>
    </row>
    <row r="850" spans="2:9" ht="12.75">
      <c r="B850" s="13" t="s">
        <v>1085</v>
      </c>
      <c r="C850" t="s">
        <v>1259</v>
      </c>
      <c r="F850" s="6">
        <v>5523818</v>
      </c>
      <c r="G850" s="62"/>
      <c r="H850" s="6">
        <v>377433</v>
      </c>
      <c r="I850" s="62"/>
    </row>
    <row r="851" spans="2:9" ht="12.75">
      <c r="B851" s="13" t="s">
        <v>1079</v>
      </c>
      <c r="C851" t="s">
        <v>1260</v>
      </c>
      <c r="F851" s="6">
        <v>7873</v>
      </c>
      <c r="G851" s="62"/>
      <c r="H851" s="6">
        <v>845</v>
      </c>
      <c r="I851" s="62"/>
    </row>
    <row r="852" spans="2:9" ht="12.75">
      <c r="B852" s="13" t="s">
        <v>1080</v>
      </c>
      <c r="C852" t="s">
        <v>1261</v>
      </c>
      <c r="F852" s="6">
        <v>238424</v>
      </c>
      <c r="G852" s="62"/>
      <c r="H852" s="6">
        <v>3702</v>
      </c>
      <c r="I852" s="62"/>
    </row>
    <row r="853" spans="2:9" ht="12.75">
      <c r="B853" s="13" t="s">
        <v>1263</v>
      </c>
      <c r="C853" t="s">
        <v>1262</v>
      </c>
      <c r="F853" s="6">
        <v>361966</v>
      </c>
      <c r="G853" s="62"/>
      <c r="H853" s="6">
        <v>37830</v>
      </c>
      <c r="I853" s="62"/>
    </row>
    <row r="854" spans="2:9" ht="12.75">
      <c r="B854" s="13" t="s">
        <v>1264</v>
      </c>
      <c r="C854" t="s">
        <v>1265</v>
      </c>
      <c r="F854" s="6">
        <v>14665133</v>
      </c>
      <c r="G854" s="62"/>
      <c r="H854" s="6">
        <v>1800841</v>
      </c>
      <c r="I854" s="62"/>
    </row>
    <row r="855" spans="3:9" ht="12.75">
      <c r="C855" s="1" t="s">
        <v>1372</v>
      </c>
      <c r="G855" s="63">
        <f>SUM(F842:F854)</f>
        <v>32163238</v>
      </c>
      <c r="H855" s="21"/>
      <c r="I855" s="63">
        <f>SUM(H842:H854)</f>
        <v>3409858</v>
      </c>
    </row>
    <row r="856" spans="2:9" ht="12.75">
      <c r="B856" s="13" t="s">
        <v>1459</v>
      </c>
      <c r="C856" t="s">
        <v>1266</v>
      </c>
      <c r="F856" s="6">
        <v>362825</v>
      </c>
      <c r="G856" s="62"/>
      <c r="H856" s="6">
        <v>27575</v>
      </c>
      <c r="I856" s="62"/>
    </row>
    <row r="857" spans="2:9" ht="12.75">
      <c r="B857" s="13" t="s">
        <v>1460</v>
      </c>
      <c r="C857" t="s">
        <v>1267</v>
      </c>
      <c r="F857" s="6">
        <v>21225</v>
      </c>
      <c r="G857" s="62"/>
      <c r="H857" s="6">
        <v>1175</v>
      </c>
      <c r="I857" s="62"/>
    </row>
    <row r="858" spans="1:12" s="86" customFormat="1" ht="12.75">
      <c r="A858" s="129"/>
      <c r="B858" s="177"/>
      <c r="C858" s="86" t="s">
        <v>1374</v>
      </c>
      <c r="F858" s="178"/>
      <c r="G858" s="179"/>
      <c r="H858" s="178"/>
      <c r="I858" s="179"/>
      <c r="J858" s="180"/>
      <c r="L858" s="181"/>
    </row>
    <row r="859" spans="2:9" ht="12.75">
      <c r="B859" s="13" t="s">
        <v>1095</v>
      </c>
      <c r="C859" t="s">
        <v>1289</v>
      </c>
      <c r="F859" s="6">
        <v>2578375</v>
      </c>
      <c r="G859" s="62"/>
      <c r="H859" s="6">
        <v>467977</v>
      </c>
      <c r="I859" s="62"/>
    </row>
    <row r="860" spans="2:9" ht="12.75">
      <c r="B860" s="13" t="s">
        <v>1096</v>
      </c>
      <c r="C860" t="s">
        <v>1290</v>
      </c>
      <c r="F860" s="6">
        <v>182292</v>
      </c>
      <c r="G860" s="62"/>
      <c r="H860" s="6">
        <v>31892</v>
      </c>
      <c r="I860" s="62"/>
    </row>
    <row r="861" spans="2:9" ht="12.75">
      <c r="B861" s="13" t="s">
        <v>214</v>
      </c>
      <c r="C861" t="s">
        <v>1291</v>
      </c>
      <c r="F861" s="6">
        <v>1431432</v>
      </c>
      <c r="G861" s="62"/>
      <c r="H861" s="6">
        <v>221853</v>
      </c>
      <c r="I861" s="62"/>
    </row>
    <row r="862" spans="2:9" ht="12.75">
      <c r="B862" s="13" t="s">
        <v>640</v>
      </c>
      <c r="C862" t="s">
        <v>1292</v>
      </c>
      <c r="F862" s="6">
        <v>843533</v>
      </c>
      <c r="G862" s="62"/>
      <c r="H862" s="6">
        <v>153331</v>
      </c>
      <c r="I862" s="62"/>
    </row>
    <row r="863" spans="2:9" ht="12.75">
      <c r="B863" s="13" t="s">
        <v>119</v>
      </c>
      <c r="C863" t="s">
        <v>1293</v>
      </c>
      <c r="F863" s="6">
        <v>349038</v>
      </c>
      <c r="G863" s="62"/>
      <c r="H863" s="6">
        <v>49360</v>
      </c>
      <c r="I863" s="62"/>
    </row>
    <row r="864" spans="2:9" ht="12.75">
      <c r="B864" s="13" t="s">
        <v>1311</v>
      </c>
      <c r="C864" t="s">
        <v>1294</v>
      </c>
      <c r="F864" s="6">
        <v>182783</v>
      </c>
      <c r="G864" s="62"/>
      <c r="H864" s="6">
        <v>40022</v>
      </c>
      <c r="I864" s="62"/>
    </row>
    <row r="865" spans="2:9" ht="12.75">
      <c r="B865" s="13" t="s">
        <v>1312</v>
      </c>
      <c r="C865" t="s">
        <v>1295</v>
      </c>
      <c r="F865" s="6">
        <v>10705</v>
      </c>
      <c r="G865" s="62"/>
      <c r="H865" s="6">
        <v>1681</v>
      </c>
      <c r="I865" s="62"/>
    </row>
    <row r="866" spans="2:9" ht="12.75">
      <c r="B866" s="13" t="s">
        <v>1313</v>
      </c>
      <c r="C866" t="s">
        <v>1296</v>
      </c>
      <c r="F866" s="6">
        <v>264720</v>
      </c>
      <c r="G866" s="62"/>
      <c r="H866" s="6">
        <v>51835</v>
      </c>
      <c r="I866" s="62"/>
    </row>
    <row r="867" spans="2:9" ht="12.75">
      <c r="B867" s="13" t="s">
        <v>1314</v>
      </c>
      <c r="C867" t="s">
        <v>1297</v>
      </c>
      <c r="F867" s="6">
        <v>54841</v>
      </c>
      <c r="G867" s="62"/>
      <c r="H867" s="6">
        <v>5855</v>
      </c>
      <c r="I867" s="62"/>
    </row>
    <row r="868" spans="2:9" ht="12.75">
      <c r="B868" s="13" t="s">
        <v>1315</v>
      </c>
      <c r="C868" t="s">
        <v>1298</v>
      </c>
      <c r="F868" s="6">
        <v>1162708</v>
      </c>
      <c r="G868" s="62"/>
      <c r="H868" s="6">
        <v>243555</v>
      </c>
      <c r="I868" s="62"/>
    </row>
    <row r="869" spans="3:9" ht="12.75">
      <c r="C869" s="1" t="s">
        <v>1375</v>
      </c>
      <c r="G869" s="62">
        <f>SUM(F859:F868)</f>
        <v>7060427</v>
      </c>
      <c r="I869" s="62">
        <f>SUM(H859:H868)</f>
        <v>1267361</v>
      </c>
    </row>
    <row r="870" spans="2:9" ht="12.75">
      <c r="B870" s="13">
        <v>5</v>
      </c>
      <c r="C870" t="s">
        <v>45</v>
      </c>
      <c r="F870" s="6">
        <v>2132513</v>
      </c>
      <c r="G870" s="62"/>
      <c r="H870" s="6">
        <v>382549</v>
      </c>
      <c r="I870" s="62"/>
    </row>
    <row r="871" spans="2:9" ht="12.75">
      <c r="B871" s="13" t="s">
        <v>1579</v>
      </c>
      <c r="C871" t="s">
        <v>47</v>
      </c>
      <c r="F871" s="6">
        <v>1892167</v>
      </c>
      <c r="G871" s="62"/>
      <c r="H871" s="6">
        <v>316060</v>
      </c>
      <c r="I871" s="62"/>
    </row>
    <row r="872" spans="2:9" ht="12.75">
      <c r="B872" s="13" t="s">
        <v>1580</v>
      </c>
      <c r="C872" t="s">
        <v>48</v>
      </c>
      <c r="F872" s="6">
        <v>1303962</v>
      </c>
      <c r="G872" s="62"/>
      <c r="H872" s="6">
        <v>211992</v>
      </c>
      <c r="I872" s="62"/>
    </row>
    <row r="873" spans="2:9" ht="12.75">
      <c r="B873" s="13" t="s">
        <v>1581</v>
      </c>
      <c r="C873" t="s">
        <v>49</v>
      </c>
      <c r="F873" s="6">
        <v>0</v>
      </c>
      <c r="G873" s="62"/>
      <c r="H873" s="6">
        <v>0</v>
      </c>
      <c r="I873" s="62"/>
    </row>
    <row r="874" spans="2:9" ht="12.75">
      <c r="B874" s="13" t="s">
        <v>1482</v>
      </c>
      <c r="C874" t="s">
        <v>50</v>
      </c>
      <c r="F874" s="6">
        <v>36420</v>
      </c>
      <c r="G874" s="62"/>
      <c r="H874" s="6">
        <v>6184</v>
      </c>
      <c r="I874" s="62"/>
    </row>
    <row r="875" spans="2:9" ht="12.75">
      <c r="B875" s="13" t="s">
        <v>52</v>
      </c>
      <c r="C875" t="s">
        <v>51</v>
      </c>
      <c r="F875" s="6">
        <v>1861538</v>
      </c>
      <c r="G875" s="62"/>
      <c r="H875" s="6">
        <v>310963</v>
      </c>
      <c r="I875" s="62"/>
    </row>
    <row r="876" spans="2:9" ht="12.75">
      <c r="B876" s="13" t="s">
        <v>53</v>
      </c>
      <c r="C876" t="s">
        <v>788</v>
      </c>
      <c r="F876" s="6">
        <v>644776</v>
      </c>
      <c r="G876" s="62"/>
      <c r="H876" s="6">
        <v>115462</v>
      </c>
      <c r="I876" s="62"/>
    </row>
    <row r="877" spans="2:9" ht="12.75">
      <c r="B877" s="13" t="s">
        <v>60</v>
      </c>
      <c r="C877" t="s">
        <v>1316</v>
      </c>
      <c r="F877" s="6">
        <v>18980</v>
      </c>
      <c r="G877" s="62"/>
      <c r="H877" s="6">
        <v>2162</v>
      </c>
      <c r="I877" s="62"/>
    </row>
    <row r="878" spans="2:9" ht="12.75">
      <c r="B878" s="13" t="s">
        <v>61</v>
      </c>
      <c r="C878" t="s">
        <v>54</v>
      </c>
      <c r="F878" s="6">
        <v>30531</v>
      </c>
      <c r="G878" s="62"/>
      <c r="H878" s="6">
        <v>5070</v>
      </c>
      <c r="I878" s="62"/>
    </row>
    <row r="879" spans="2:9" ht="12.75">
      <c r="B879" s="13" t="s">
        <v>62</v>
      </c>
      <c r="C879" t="s">
        <v>619</v>
      </c>
      <c r="F879" s="6">
        <v>12461</v>
      </c>
      <c r="G879" s="62"/>
      <c r="H879" s="6">
        <v>1020</v>
      </c>
      <c r="I879" s="62"/>
    </row>
    <row r="880" spans="2:9" ht="12.75">
      <c r="B880" s="13" t="s">
        <v>63</v>
      </c>
      <c r="C880" t="s">
        <v>55</v>
      </c>
      <c r="F880" s="6">
        <v>2250</v>
      </c>
      <c r="G880" s="62"/>
      <c r="H880" s="6">
        <v>391</v>
      </c>
      <c r="I880" s="62"/>
    </row>
    <row r="881" spans="2:9" ht="12.75">
      <c r="B881" s="13" t="s">
        <v>64</v>
      </c>
      <c r="C881" t="s">
        <v>56</v>
      </c>
      <c r="F881" s="6">
        <v>25137</v>
      </c>
      <c r="G881" s="62"/>
      <c r="H881" s="6">
        <v>4515</v>
      </c>
      <c r="I881" s="62"/>
    </row>
    <row r="882" spans="2:9" ht="12.75">
      <c r="B882" s="13" t="s">
        <v>65</v>
      </c>
      <c r="C882" t="s">
        <v>57</v>
      </c>
      <c r="F882" s="6">
        <v>644721</v>
      </c>
      <c r="G882" s="62"/>
      <c r="H882" s="6">
        <v>28712</v>
      </c>
      <c r="I882" s="62"/>
    </row>
    <row r="883" spans="2:9" ht="12.75">
      <c r="B883" s="13" t="s">
        <v>66</v>
      </c>
      <c r="C883" t="s">
        <v>58</v>
      </c>
      <c r="F883" s="6">
        <v>253492</v>
      </c>
      <c r="G883" s="62"/>
      <c r="H883" s="6">
        <v>62709</v>
      </c>
      <c r="I883" s="62"/>
    </row>
    <row r="884" spans="3:9" ht="12.75">
      <c r="C884" s="1" t="s">
        <v>59</v>
      </c>
      <c r="G884" s="62">
        <f>SUM(F871:F883)</f>
        <v>6726435</v>
      </c>
      <c r="I884" s="62">
        <f>SUM(H871:H883)</f>
        <v>1065240</v>
      </c>
    </row>
    <row r="885" spans="3:9" ht="12.75">
      <c r="C885" t="s">
        <v>1317</v>
      </c>
      <c r="G885" s="62"/>
      <c r="I885" s="62"/>
    </row>
    <row r="886" spans="2:9" ht="12.75">
      <c r="B886" s="13" t="s">
        <v>1318</v>
      </c>
      <c r="D886" t="s">
        <v>67</v>
      </c>
      <c r="F886" s="6">
        <v>570171</v>
      </c>
      <c r="G886" s="62"/>
      <c r="H886" s="6">
        <v>24821</v>
      </c>
      <c r="I886" s="62"/>
    </row>
    <row r="887" spans="2:9" ht="12.75">
      <c r="B887" s="13" t="s">
        <v>1319</v>
      </c>
      <c r="D887" t="s">
        <v>1320</v>
      </c>
      <c r="F887" s="6">
        <v>7789161</v>
      </c>
      <c r="G887" s="62"/>
      <c r="H887" s="6">
        <v>1034746</v>
      </c>
      <c r="I887" s="62"/>
    </row>
    <row r="888" spans="3:9" ht="12.75">
      <c r="C888" t="s">
        <v>1321</v>
      </c>
      <c r="G888" s="62"/>
      <c r="I888" s="62"/>
    </row>
    <row r="889" spans="2:9" ht="12.75">
      <c r="B889" s="13" t="s">
        <v>284</v>
      </c>
      <c r="D889" t="s">
        <v>1323</v>
      </c>
      <c r="F889" s="6">
        <v>54773</v>
      </c>
      <c r="G889" s="62"/>
      <c r="H889" s="6">
        <v>7734</v>
      </c>
      <c r="I889" s="62"/>
    </row>
    <row r="890" spans="2:9" ht="12.75">
      <c r="B890" s="13" t="s">
        <v>1322</v>
      </c>
      <c r="D890" t="s">
        <v>1324</v>
      </c>
      <c r="F890" s="6">
        <v>39083</v>
      </c>
      <c r="G890" s="62"/>
      <c r="H890" s="6">
        <v>8378</v>
      </c>
      <c r="I890" s="62"/>
    </row>
    <row r="891" spans="3:9" ht="12.75">
      <c r="C891" s="1" t="s">
        <v>68</v>
      </c>
      <c r="G891" s="63">
        <f>SUM(F841:F890)</f>
        <v>57017756</v>
      </c>
      <c r="H891" s="21"/>
      <c r="I891" s="63">
        <f>SUM(H841:H890)</f>
        <v>7234626</v>
      </c>
    </row>
    <row r="892" spans="3:9" ht="12.75">
      <c r="C892" t="s">
        <v>620</v>
      </c>
      <c r="G892" s="62"/>
      <c r="I892" s="62"/>
    </row>
    <row r="893" spans="1:12" s="16" customFormat="1" ht="12.75">
      <c r="A893" s="69">
        <v>168</v>
      </c>
      <c r="B893" s="106">
        <v>1</v>
      </c>
      <c r="D893" s="16" t="s">
        <v>70</v>
      </c>
      <c r="F893" s="21">
        <v>112027</v>
      </c>
      <c r="G893" s="63"/>
      <c r="H893" s="21">
        <v>6524</v>
      </c>
      <c r="I893" s="63"/>
      <c r="J893" s="107"/>
      <c r="L893" s="120"/>
    </row>
    <row r="894" spans="1:12" s="16" customFormat="1" ht="12.75">
      <c r="A894" s="69"/>
      <c r="B894" s="106">
        <v>2</v>
      </c>
      <c r="D894" s="16" t="s">
        <v>69</v>
      </c>
      <c r="F894" s="21">
        <v>235451</v>
      </c>
      <c r="G894" s="63"/>
      <c r="H894" s="21">
        <v>29302</v>
      </c>
      <c r="I894" s="63"/>
      <c r="J894" s="107"/>
      <c r="L894" s="120"/>
    </row>
    <row r="895" spans="1:12" s="16" customFormat="1" ht="12.75">
      <c r="A895" s="69">
        <v>169</v>
      </c>
      <c r="B895" s="106" t="s">
        <v>1681</v>
      </c>
      <c r="C895" s="16" t="s">
        <v>1299</v>
      </c>
      <c r="F895" s="21">
        <v>441826</v>
      </c>
      <c r="G895" s="63"/>
      <c r="H895" s="21">
        <v>11796</v>
      </c>
      <c r="I895" s="63"/>
      <c r="J895" s="107"/>
      <c r="L895" s="120"/>
    </row>
    <row r="896" spans="1:12" s="16" customFormat="1" ht="12.75">
      <c r="A896" s="130"/>
      <c r="B896" s="172" t="s">
        <v>1327</v>
      </c>
      <c r="C896" s="173"/>
      <c r="D896" s="173" t="s">
        <v>1325</v>
      </c>
      <c r="E896" s="173"/>
      <c r="F896" s="174">
        <v>438730</v>
      </c>
      <c r="G896" s="175"/>
      <c r="H896" s="174">
        <v>11256</v>
      </c>
      <c r="I896" s="63"/>
      <c r="J896" s="56" t="s">
        <v>358</v>
      </c>
      <c r="L896" s="120"/>
    </row>
    <row r="897" spans="1:12" s="16" customFormat="1" ht="12.75">
      <c r="A897" s="130"/>
      <c r="B897" s="172" t="s">
        <v>1682</v>
      </c>
      <c r="C897" s="173" t="s">
        <v>1300</v>
      </c>
      <c r="D897" s="173"/>
      <c r="E897" s="173"/>
      <c r="F897" s="174">
        <v>268741</v>
      </c>
      <c r="G897" s="175"/>
      <c r="H897" s="174">
        <v>4229</v>
      </c>
      <c r="I897" s="63"/>
      <c r="J897" s="107"/>
      <c r="L897" s="120"/>
    </row>
    <row r="898" spans="1:12" s="16" customFormat="1" ht="12.75">
      <c r="A898" s="130"/>
      <c r="B898" s="172" t="s">
        <v>1328</v>
      </c>
      <c r="C898" s="173"/>
      <c r="D898" s="173" t="s">
        <v>1325</v>
      </c>
      <c r="E898" s="173"/>
      <c r="F898" s="174">
        <v>31080</v>
      </c>
      <c r="G898" s="175"/>
      <c r="H898" s="174">
        <v>557</v>
      </c>
      <c r="I898" s="63"/>
      <c r="J898" s="107"/>
      <c r="L898" s="120"/>
    </row>
    <row r="899" spans="1:12" s="16" customFormat="1" ht="12.75">
      <c r="A899" s="69"/>
      <c r="B899" s="106" t="s">
        <v>1301</v>
      </c>
      <c r="C899" s="16" t="s">
        <v>1326</v>
      </c>
      <c r="F899" s="21">
        <v>20000</v>
      </c>
      <c r="G899" s="63"/>
      <c r="H899" s="21">
        <v>164</v>
      </c>
      <c r="I899" s="63"/>
      <c r="J899" s="107"/>
      <c r="L899" s="120"/>
    </row>
    <row r="900" spans="1:12" s="16" customFormat="1" ht="12.75">
      <c r="A900" s="69"/>
      <c r="B900" s="106" t="s">
        <v>1653</v>
      </c>
      <c r="C900" s="16" t="s">
        <v>1329</v>
      </c>
      <c r="F900" s="21">
        <v>1911609</v>
      </c>
      <c r="G900" s="63"/>
      <c r="H900" s="21">
        <v>39858</v>
      </c>
      <c r="I900" s="63"/>
      <c r="J900" s="107"/>
      <c r="L900" s="120"/>
    </row>
    <row r="901" spans="1:12" s="16" customFormat="1" ht="12.75">
      <c r="A901" s="69"/>
      <c r="B901" s="106" t="s">
        <v>1658</v>
      </c>
      <c r="C901" s="16" t="s">
        <v>1330</v>
      </c>
      <c r="F901" s="21">
        <v>268647</v>
      </c>
      <c r="G901" s="63"/>
      <c r="H901" s="21">
        <v>3294</v>
      </c>
      <c r="I901" s="63"/>
      <c r="J901" s="107"/>
      <c r="L901" s="120"/>
    </row>
    <row r="902" spans="1:12" s="16" customFormat="1" ht="12.75">
      <c r="A902" s="69"/>
      <c r="B902" s="106" t="s">
        <v>1666</v>
      </c>
      <c r="C902" s="16" t="s">
        <v>71</v>
      </c>
      <c r="F902" s="21">
        <v>36150</v>
      </c>
      <c r="G902" s="63"/>
      <c r="H902" s="21">
        <v>195</v>
      </c>
      <c r="I902" s="63"/>
      <c r="J902" s="107"/>
      <c r="L902" s="120"/>
    </row>
    <row r="903" spans="1:12" s="16" customFormat="1" ht="12.75">
      <c r="A903" s="69"/>
      <c r="B903" s="106" t="s">
        <v>1667</v>
      </c>
      <c r="C903" s="16" t="s">
        <v>1331</v>
      </c>
      <c r="F903" s="21">
        <v>15636</v>
      </c>
      <c r="G903" s="63"/>
      <c r="H903" s="21">
        <v>322</v>
      </c>
      <c r="I903" s="63"/>
      <c r="J903" s="107"/>
      <c r="L903" s="120"/>
    </row>
    <row r="904" spans="1:12" s="16" customFormat="1" ht="12.75">
      <c r="A904" s="69"/>
      <c r="B904" s="106" t="s">
        <v>1392</v>
      </c>
      <c r="C904" s="16" t="s">
        <v>1309</v>
      </c>
      <c r="F904" s="21">
        <v>48963</v>
      </c>
      <c r="G904" s="63"/>
      <c r="H904" s="21">
        <v>786</v>
      </c>
      <c r="I904" s="63"/>
      <c r="J904" s="107"/>
      <c r="L904" s="120"/>
    </row>
    <row r="905" spans="1:12" s="16" customFormat="1" ht="12.75">
      <c r="A905" s="69"/>
      <c r="B905" s="106" t="s">
        <v>1708</v>
      </c>
      <c r="C905" s="16" t="s">
        <v>73</v>
      </c>
      <c r="F905" s="21">
        <v>218977</v>
      </c>
      <c r="G905" s="63"/>
      <c r="H905" s="21">
        <v>3947</v>
      </c>
      <c r="I905" s="63"/>
      <c r="J905" s="107"/>
      <c r="L905" s="120"/>
    </row>
    <row r="906" spans="1:12" s="16" customFormat="1" ht="12.75">
      <c r="A906" s="69"/>
      <c r="B906" s="106" t="s">
        <v>1709</v>
      </c>
      <c r="C906" s="16" t="s">
        <v>72</v>
      </c>
      <c r="F906" s="21">
        <v>307507</v>
      </c>
      <c r="G906" s="63"/>
      <c r="H906" s="21">
        <v>4160</v>
      </c>
      <c r="I906" s="63"/>
      <c r="J906" s="107"/>
      <c r="L906" s="120"/>
    </row>
    <row r="907" spans="1:9" ht="12.75">
      <c r="A907" s="76"/>
      <c r="B907" s="168" t="s">
        <v>1709</v>
      </c>
      <c r="C907" s="71" t="s">
        <v>1332</v>
      </c>
      <c r="D907" s="71"/>
      <c r="E907" s="48"/>
      <c r="F907" s="51"/>
      <c r="G907" s="65"/>
      <c r="H907" s="51"/>
      <c r="I907" s="62"/>
    </row>
    <row r="908" spans="1:12" s="16" customFormat="1" ht="12.75">
      <c r="A908" s="69"/>
      <c r="B908" s="106"/>
      <c r="C908" s="136" t="s">
        <v>74</v>
      </c>
      <c r="F908" s="21"/>
      <c r="G908" s="63">
        <f>SUM(F895:F907)</f>
        <v>4007866</v>
      </c>
      <c r="H908" s="21"/>
      <c r="I908" s="63">
        <f>SUM(H895:H907)</f>
        <v>80564</v>
      </c>
      <c r="J908" s="107"/>
      <c r="L908" s="120"/>
    </row>
    <row r="909" spans="1:9" ht="12.75">
      <c r="A909" s="69">
        <v>170</v>
      </c>
      <c r="C909" t="s">
        <v>1333</v>
      </c>
      <c r="F909" s="6">
        <v>271552</v>
      </c>
      <c r="G909" s="62"/>
      <c r="H909" s="6">
        <v>2133</v>
      </c>
      <c r="I909" s="62"/>
    </row>
    <row r="910" spans="1:12" ht="12.75">
      <c r="A910" s="69">
        <v>171</v>
      </c>
      <c r="B910" s="13" t="s">
        <v>1394</v>
      </c>
      <c r="C910" t="s">
        <v>75</v>
      </c>
      <c r="F910" s="6">
        <v>2193</v>
      </c>
      <c r="G910" s="62"/>
      <c r="H910" s="25">
        <f>J910/240</f>
        <v>1.6125</v>
      </c>
      <c r="I910" s="62"/>
      <c r="J910" s="23">
        <v>387</v>
      </c>
      <c r="K910" s="24" t="s">
        <v>622</v>
      </c>
      <c r="L910" s="31" t="s">
        <v>1473</v>
      </c>
    </row>
    <row r="911" spans="2:12" ht="12.75">
      <c r="B911" s="13" t="s">
        <v>1398</v>
      </c>
      <c r="D911" t="s">
        <v>1334</v>
      </c>
      <c r="F911" s="6">
        <v>10214</v>
      </c>
      <c r="G911" s="62"/>
      <c r="H911" s="6">
        <v>70</v>
      </c>
      <c r="I911" s="62"/>
      <c r="J911" s="23">
        <v>1452</v>
      </c>
      <c r="K911" s="24" t="s">
        <v>622</v>
      </c>
      <c r="L911" s="31"/>
    </row>
    <row r="912" spans="1:12" ht="12.75">
      <c r="A912" s="77"/>
      <c r="B912" s="82"/>
      <c r="C912" s="72"/>
      <c r="D912" s="72" t="s">
        <v>76</v>
      </c>
      <c r="E912" s="72"/>
      <c r="F912" s="73"/>
      <c r="G912" s="74"/>
      <c r="H912" s="73"/>
      <c r="I912" s="62"/>
      <c r="J912" s="23"/>
      <c r="K912" s="24"/>
      <c r="L912" s="31"/>
    </row>
    <row r="913" spans="2:12" ht="12.75">
      <c r="B913" s="113" t="s">
        <v>1335</v>
      </c>
      <c r="C913" s="114" t="s">
        <v>1336</v>
      </c>
      <c r="D913" s="57"/>
      <c r="G913" s="62"/>
      <c r="H913" s="25">
        <f>J913*3/4</f>
        <v>16392</v>
      </c>
      <c r="I913" s="62"/>
      <c r="J913" s="23">
        <v>21856</v>
      </c>
      <c r="K913" s="24" t="s">
        <v>622</v>
      </c>
      <c r="L913" s="31" t="s">
        <v>1361</v>
      </c>
    </row>
    <row r="914" spans="2:12" ht="12.75">
      <c r="B914" s="112" t="s">
        <v>1337</v>
      </c>
      <c r="C914" s="57" t="s">
        <v>1339</v>
      </c>
      <c r="D914" s="57"/>
      <c r="F914" s="6">
        <v>91774</v>
      </c>
      <c r="G914" s="62"/>
      <c r="H914" s="25">
        <f>J914*3/4</f>
        <v>22985.25</v>
      </c>
      <c r="I914" s="62"/>
      <c r="J914" s="23">
        <v>30647</v>
      </c>
      <c r="K914" s="24" t="s">
        <v>622</v>
      </c>
      <c r="L914" s="31" t="s">
        <v>1361</v>
      </c>
    </row>
    <row r="915" spans="2:12" ht="12.75">
      <c r="B915" s="113" t="s">
        <v>1338</v>
      </c>
      <c r="C915" s="114" t="s">
        <v>1340</v>
      </c>
      <c r="D915" s="57"/>
      <c r="G915" s="62"/>
      <c r="H915" s="25">
        <f>J915*3/4</f>
        <v>4098</v>
      </c>
      <c r="I915" s="62"/>
      <c r="J915" s="23">
        <v>5464</v>
      </c>
      <c r="K915" s="24" t="s">
        <v>622</v>
      </c>
      <c r="L915" s="31" t="s">
        <v>1361</v>
      </c>
    </row>
    <row r="916" spans="2:12" ht="12.75">
      <c r="B916" s="13">
        <v>2</v>
      </c>
      <c r="C916" t="s">
        <v>1341</v>
      </c>
      <c r="F916" s="6">
        <v>1573672</v>
      </c>
      <c r="G916" s="62"/>
      <c r="H916" s="25">
        <f>J916/240</f>
        <v>166.825</v>
      </c>
      <c r="I916" s="62"/>
      <c r="J916" s="23">
        <v>40038</v>
      </c>
      <c r="K916" s="24" t="s">
        <v>622</v>
      </c>
      <c r="L916" s="31" t="s">
        <v>1473</v>
      </c>
    </row>
    <row r="917" spans="2:12" ht="12.75">
      <c r="B917" s="13">
        <v>3</v>
      </c>
      <c r="D917" t="s">
        <v>1342</v>
      </c>
      <c r="F917" s="6">
        <v>1240075</v>
      </c>
      <c r="G917" s="62"/>
      <c r="H917" s="25">
        <f>J917/240</f>
        <v>623.8708333333333</v>
      </c>
      <c r="I917" s="62"/>
      <c r="J917" s="23">
        <v>149729</v>
      </c>
      <c r="K917" s="24" t="s">
        <v>622</v>
      </c>
      <c r="L917" s="31" t="s">
        <v>1473</v>
      </c>
    </row>
    <row r="918" spans="2:12" ht="12.75">
      <c r="B918" s="13">
        <v>4</v>
      </c>
      <c r="C918" t="s">
        <v>1343</v>
      </c>
      <c r="F918" s="6">
        <v>142086</v>
      </c>
      <c r="G918" s="62"/>
      <c r="H918" s="25">
        <f>J918*3/4</f>
        <v>56266.5</v>
      </c>
      <c r="I918" s="62"/>
      <c r="J918" s="117">
        <v>75022</v>
      </c>
      <c r="K918" s="54" t="s">
        <v>622</v>
      </c>
      <c r="L918" s="31" t="s">
        <v>1361</v>
      </c>
    </row>
    <row r="919" spans="2:12" ht="12.75">
      <c r="B919" s="13">
        <v>5</v>
      </c>
      <c r="C919" t="s">
        <v>335</v>
      </c>
      <c r="F919" s="6">
        <v>5166</v>
      </c>
      <c r="G919" s="62"/>
      <c r="H919" s="25">
        <f>J919*2</f>
        <v>36</v>
      </c>
      <c r="I919" s="62"/>
      <c r="J919" s="23">
        <v>18</v>
      </c>
      <c r="K919" s="24" t="s">
        <v>622</v>
      </c>
      <c r="L919" s="31" t="s">
        <v>1474</v>
      </c>
    </row>
    <row r="920" spans="2:9" ht="12.75">
      <c r="B920" s="13">
        <v>6</v>
      </c>
      <c r="C920" t="s">
        <v>1344</v>
      </c>
      <c r="F920" s="6">
        <v>246298</v>
      </c>
      <c r="G920" s="62"/>
      <c r="H920" s="6">
        <v>2779</v>
      </c>
      <c r="I920" s="62"/>
    </row>
    <row r="921" spans="3:9" ht="12.75">
      <c r="C921" s="1" t="s">
        <v>336</v>
      </c>
      <c r="G921" s="62">
        <f>SUM(F910:F920)</f>
        <v>3311478</v>
      </c>
      <c r="I921" s="62"/>
    </row>
    <row r="922" spans="1:12" ht="12.75">
      <c r="A922" s="69">
        <v>172</v>
      </c>
      <c r="B922" s="13" t="s">
        <v>1394</v>
      </c>
      <c r="C922" t="s">
        <v>337</v>
      </c>
      <c r="F922" s="6">
        <v>269290</v>
      </c>
      <c r="G922" s="62"/>
      <c r="H922" s="25">
        <f>J922*20</f>
        <v>10360</v>
      </c>
      <c r="I922" s="62"/>
      <c r="J922" s="23">
        <v>518</v>
      </c>
      <c r="K922" s="24" t="s">
        <v>622</v>
      </c>
      <c r="L922" s="31" t="s">
        <v>1475</v>
      </c>
    </row>
    <row r="923" spans="2:12" ht="12.75">
      <c r="B923" s="13" t="s">
        <v>1398</v>
      </c>
      <c r="C923" t="s">
        <v>339</v>
      </c>
      <c r="F923" s="6">
        <v>34142</v>
      </c>
      <c r="G923" s="62"/>
      <c r="H923" s="25">
        <f>J923*20</f>
        <v>520</v>
      </c>
      <c r="I923" s="62"/>
      <c r="J923" s="23">
        <v>26</v>
      </c>
      <c r="K923" s="24" t="s">
        <v>622</v>
      </c>
      <c r="L923" s="31" t="s">
        <v>1475</v>
      </c>
    </row>
    <row r="924" spans="2:12" ht="12.75">
      <c r="B924" s="13">
        <v>2</v>
      </c>
      <c r="C924" t="s">
        <v>338</v>
      </c>
      <c r="F924" s="6">
        <v>1038385</v>
      </c>
      <c r="G924" s="62"/>
      <c r="H924" s="25">
        <f>J924*15</f>
        <v>47940</v>
      </c>
      <c r="I924" s="62"/>
      <c r="J924" s="23">
        <v>3196</v>
      </c>
      <c r="K924" s="24" t="s">
        <v>622</v>
      </c>
      <c r="L924" s="31" t="s">
        <v>1721</v>
      </c>
    </row>
    <row r="925" spans="2:12" ht="12.75">
      <c r="B925" s="13">
        <v>3</v>
      </c>
      <c r="C925" t="s">
        <v>1345</v>
      </c>
      <c r="F925" s="6">
        <v>353739</v>
      </c>
      <c r="G925" s="62"/>
      <c r="H925" s="25">
        <f>J925</f>
        <v>1992</v>
      </c>
      <c r="I925" s="62"/>
      <c r="J925" s="23">
        <v>1992</v>
      </c>
      <c r="K925" s="24" t="s">
        <v>622</v>
      </c>
      <c r="L925" s="119" t="s">
        <v>1476</v>
      </c>
    </row>
    <row r="926" spans="2:9" ht="12.75">
      <c r="B926" s="13" t="s">
        <v>1095</v>
      </c>
      <c r="C926" t="s">
        <v>1310</v>
      </c>
      <c r="F926" s="6">
        <v>66326</v>
      </c>
      <c r="G926" s="62"/>
      <c r="H926" s="6">
        <v>1081</v>
      </c>
      <c r="I926" s="62"/>
    </row>
    <row r="927" spans="2:9" ht="12.75">
      <c r="B927" s="13" t="s">
        <v>1096</v>
      </c>
      <c r="C927" t="s">
        <v>370</v>
      </c>
      <c r="F927" s="6">
        <v>1986865</v>
      </c>
      <c r="G927" s="62"/>
      <c r="H927" s="6">
        <v>59275</v>
      </c>
      <c r="I927" s="62"/>
    </row>
    <row r="928" spans="3:9" ht="12.75">
      <c r="C928" s="1" t="s">
        <v>371</v>
      </c>
      <c r="G928" s="62">
        <f>SUM(F922:F927)</f>
        <v>3748747</v>
      </c>
      <c r="I928" s="62"/>
    </row>
    <row r="929" spans="1:12" ht="12.75">
      <c r="A929" s="69">
        <v>173</v>
      </c>
      <c r="B929" s="13" t="s">
        <v>1584</v>
      </c>
      <c r="C929" t="s">
        <v>1346</v>
      </c>
      <c r="F929" s="6">
        <v>4490</v>
      </c>
      <c r="G929" s="62"/>
      <c r="H929" s="25"/>
      <c r="I929" s="62"/>
      <c r="J929" s="23">
        <v>2</v>
      </c>
      <c r="K929" s="54" t="s">
        <v>622</v>
      </c>
      <c r="L929" s="119"/>
    </row>
    <row r="930" spans="2:12" ht="12.75">
      <c r="B930" s="13" t="s">
        <v>1399</v>
      </c>
      <c r="D930" t="s">
        <v>1347</v>
      </c>
      <c r="F930" s="6">
        <v>18950</v>
      </c>
      <c r="G930" s="62"/>
      <c r="H930" s="25"/>
      <c r="I930" s="62"/>
      <c r="J930" s="23">
        <v>16</v>
      </c>
      <c r="K930" s="54" t="s">
        <v>622</v>
      </c>
      <c r="L930" s="119"/>
    </row>
    <row r="931" spans="2:12" ht="12.75">
      <c r="B931" s="13" t="s">
        <v>1585</v>
      </c>
      <c r="C931" t="s">
        <v>1348</v>
      </c>
      <c r="F931" s="6">
        <v>2390</v>
      </c>
      <c r="G931" s="62"/>
      <c r="H931" s="25">
        <f>J931*10</f>
        <v>50</v>
      </c>
      <c r="I931" s="62"/>
      <c r="J931" s="23">
        <v>5</v>
      </c>
      <c r="K931" s="54" t="s">
        <v>622</v>
      </c>
      <c r="L931" s="31" t="s">
        <v>1477</v>
      </c>
    </row>
    <row r="932" spans="2:12" ht="12.75">
      <c r="B932" s="13" t="s">
        <v>1399</v>
      </c>
      <c r="D932" t="s">
        <v>1350</v>
      </c>
      <c r="F932" s="6">
        <v>87030</v>
      </c>
      <c r="G932" s="62"/>
      <c r="H932" s="25">
        <f>J932*10</f>
        <v>670</v>
      </c>
      <c r="I932" s="62"/>
      <c r="J932" s="23">
        <v>67</v>
      </c>
      <c r="K932" s="54" t="s">
        <v>622</v>
      </c>
      <c r="L932" s="119" t="s">
        <v>1477</v>
      </c>
    </row>
    <row r="933" spans="2:12" ht="12.75">
      <c r="B933" s="13" t="s">
        <v>132</v>
      </c>
      <c r="C933" t="s">
        <v>1349</v>
      </c>
      <c r="F933" s="6">
        <v>3500</v>
      </c>
      <c r="G933" s="62"/>
      <c r="H933" s="25">
        <f>J933*80</f>
        <v>1040</v>
      </c>
      <c r="I933" s="62"/>
      <c r="J933" s="23">
        <v>13</v>
      </c>
      <c r="K933" s="54" t="s">
        <v>622</v>
      </c>
      <c r="L933" s="119" t="s">
        <v>1722</v>
      </c>
    </row>
    <row r="934" spans="2:12" ht="12.75">
      <c r="B934" s="13" t="s">
        <v>1399</v>
      </c>
      <c r="D934" t="s">
        <v>1347</v>
      </c>
      <c r="F934" s="6">
        <v>15650</v>
      </c>
      <c r="G934" s="62"/>
      <c r="H934" s="25">
        <f>J934*80</f>
        <v>720</v>
      </c>
      <c r="I934" s="62"/>
      <c r="J934" s="23">
        <v>9</v>
      </c>
      <c r="K934" s="54" t="s">
        <v>622</v>
      </c>
      <c r="L934" s="119" t="s">
        <v>1722</v>
      </c>
    </row>
    <row r="935" spans="2:12" ht="12.75">
      <c r="B935" s="13" t="s">
        <v>133</v>
      </c>
      <c r="C935" t="s">
        <v>1351</v>
      </c>
      <c r="F935" s="6">
        <v>31390</v>
      </c>
      <c r="G935" s="62"/>
      <c r="H935" s="25">
        <f>J935*10</f>
        <v>680</v>
      </c>
      <c r="I935" s="62"/>
      <c r="J935" s="23">
        <v>68</v>
      </c>
      <c r="K935" s="54" t="s">
        <v>622</v>
      </c>
      <c r="L935" s="119" t="s">
        <v>1477</v>
      </c>
    </row>
    <row r="936" spans="2:12" ht="12.75">
      <c r="B936" s="13" t="s">
        <v>1399</v>
      </c>
      <c r="D936" t="s">
        <v>1350</v>
      </c>
      <c r="F936" s="6">
        <v>70556</v>
      </c>
      <c r="G936" s="62"/>
      <c r="H936" s="25">
        <f>J936*10</f>
        <v>890</v>
      </c>
      <c r="I936" s="62"/>
      <c r="J936" s="23">
        <v>89</v>
      </c>
      <c r="K936" s="54" t="s">
        <v>622</v>
      </c>
      <c r="L936" s="119" t="s">
        <v>1477</v>
      </c>
    </row>
    <row r="937" spans="2:12" ht="12.75">
      <c r="B937" s="13">
        <v>2</v>
      </c>
      <c r="C937" t="s">
        <v>1352</v>
      </c>
      <c r="F937" s="6">
        <v>13680</v>
      </c>
      <c r="G937" s="62"/>
      <c r="H937" s="25">
        <f>J937*60</f>
        <v>1800</v>
      </c>
      <c r="I937" s="62"/>
      <c r="J937" s="23">
        <v>30</v>
      </c>
      <c r="K937" s="54" t="s">
        <v>622</v>
      </c>
      <c r="L937" s="119" t="s">
        <v>1478</v>
      </c>
    </row>
    <row r="938" spans="2:12" ht="12.75">
      <c r="B938" s="13" t="s">
        <v>1399</v>
      </c>
      <c r="D938" t="s">
        <v>1350</v>
      </c>
      <c r="F938" s="6">
        <v>756</v>
      </c>
      <c r="G938" s="62"/>
      <c r="H938" s="25">
        <f>J938*60</f>
        <v>300</v>
      </c>
      <c r="I938" s="62"/>
      <c r="J938" s="23">
        <v>5</v>
      </c>
      <c r="K938" s="54" t="s">
        <v>622</v>
      </c>
      <c r="L938" s="119" t="s">
        <v>1478</v>
      </c>
    </row>
    <row r="939" spans="2:12" ht="12.75">
      <c r="B939" s="13" t="s">
        <v>1459</v>
      </c>
      <c r="C939" t="s">
        <v>1353</v>
      </c>
      <c r="F939" s="6">
        <v>68710</v>
      </c>
      <c r="G939" s="62"/>
      <c r="H939" s="25">
        <f>J939*10</f>
        <v>76120</v>
      </c>
      <c r="I939" s="62"/>
      <c r="J939" s="23">
        <v>7612</v>
      </c>
      <c r="K939" s="54" t="s">
        <v>622</v>
      </c>
      <c r="L939" s="119" t="s">
        <v>1477</v>
      </c>
    </row>
    <row r="940" spans="2:12" ht="12.75">
      <c r="B940" s="13" t="s">
        <v>1399</v>
      </c>
      <c r="D940" t="s">
        <v>1350</v>
      </c>
      <c r="F940" s="6">
        <v>200</v>
      </c>
      <c r="G940" s="62"/>
      <c r="H940" s="25">
        <f>J940*10</f>
        <v>20</v>
      </c>
      <c r="I940" s="62"/>
      <c r="J940" s="23">
        <v>2</v>
      </c>
      <c r="K940" s="54" t="s">
        <v>622</v>
      </c>
      <c r="L940" s="119" t="s">
        <v>1477</v>
      </c>
    </row>
    <row r="941" spans="2:12" ht="12.75">
      <c r="B941" s="13" t="s">
        <v>1460</v>
      </c>
      <c r="C941" t="s">
        <v>372</v>
      </c>
      <c r="F941" s="6">
        <v>5915</v>
      </c>
      <c r="G941" s="62"/>
      <c r="H941" s="25">
        <f aca="true" t="shared" si="5" ref="H941:H946">J941</f>
        <v>205</v>
      </c>
      <c r="I941" s="62"/>
      <c r="J941" s="23">
        <v>205</v>
      </c>
      <c r="K941" s="54" t="s">
        <v>622</v>
      </c>
      <c r="L941" s="119" t="s">
        <v>1476</v>
      </c>
    </row>
    <row r="942" spans="2:12" ht="12.75">
      <c r="B942" s="13" t="s">
        <v>1399</v>
      </c>
      <c r="D942" t="s">
        <v>1350</v>
      </c>
      <c r="F942" s="6">
        <v>4512</v>
      </c>
      <c r="G942" s="62"/>
      <c r="H942" s="25">
        <f t="shared" si="5"/>
        <v>61</v>
      </c>
      <c r="I942" s="62"/>
      <c r="J942" s="23">
        <v>61</v>
      </c>
      <c r="K942" s="54" t="s">
        <v>622</v>
      </c>
      <c r="L942" s="119" t="s">
        <v>1476</v>
      </c>
    </row>
    <row r="943" spans="2:12" ht="12.75">
      <c r="B943" s="13" t="s">
        <v>1357</v>
      </c>
      <c r="C943" t="s">
        <v>1560</v>
      </c>
      <c r="F943" s="6">
        <v>913074</v>
      </c>
      <c r="G943" s="62"/>
      <c r="H943" s="25">
        <f t="shared" si="5"/>
        <v>9051</v>
      </c>
      <c r="I943" s="62"/>
      <c r="J943" s="23">
        <v>9051</v>
      </c>
      <c r="K943" s="54" t="s">
        <v>622</v>
      </c>
      <c r="L943" s="119" t="s">
        <v>1476</v>
      </c>
    </row>
    <row r="944" spans="2:12" ht="12.75">
      <c r="B944" s="13" t="s">
        <v>1358</v>
      </c>
      <c r="D944" t="s">
        <v>1354</v>
      </c>
      <c r="F944" s="6">
        <v>1265</v>
      </c>
      <c r="G944" s="62"/>
      <c r="H944" s="25">
        <f t="shared" si="5"/>
        <v>7</v>
      </c>
      <c r="I944" s="62"/>
      <c r="J944" s="23">
        <v>7</v>
      </c>
      <c r="K944" s="54" t="s">
        <v>622</v>
      </c>
      <c r="L944" s="119" t="s">
        <v>1476</v>
      </c>
    </row>
    <row r="945" spans="2:12" ht="12.75">
      <c r="B945" s="13" t="s">
        <v>1574</v>
      </c>
      <c r="C945" t="s">
        <v>1355</v>
      </c>
      <c r="F945" s="6">
        <v>0</v>
      </c>
      <c r="G945" s="62"/>
      <c r="H945" s="25">
        <f t="shared" si="5"/>
        <v>0</v>
      </c>
      <c r="I945" s="62"/>
      <c r="J945" s="23">
        <v>0</v>
      </c>
      <c r="K945" s="54" t="s">
        <v>622</v>
      </c>
      <c r="L945" s="119" t="s">
        <v>1476</v>
      </c>
    </row>
    <row r="946" spans="2:12" ht="12.75">
      <c r="B946" s="13" t="s">
        <v>1399</v>
      </c>
      <c r="D946" t="s">
        <v>1347</v>
      </c>
      <c r="F946" s="6">
        <v>465</v>
      </c>
      <c r="H946" s="25">
        <f t="shared" si="5"/>
        <v>2</v>
      </c>
      <c r="J946" s="23">
        <v>2</v>
      </c>
      <c r="K946" s="54" t="s">
        <v>622</v>
      </c>
      <c r="L946" s="119" t="s">
        <v>1476</v>
      </c>
    </row>
    <row r="947" spans="2:8" ht="12.75">
      <c r="B947" s="13" t="s">
        <v>1095</v>
      </c>
      <c r="C947" t="s">
        <v>1356</v>
      </c>
      <c r="F947" s="6">
        <v>173435</v>
      </c>
      <c r="H947" s="6">
        <v>3952</v>
      </c>
    </row>
    <row r="948" spans="1:8" ht="12.75">
      <c r="A948" s="77"/>
      <c r="B948" s="168" t="s">
        <v>1627</v>
      </c>
      <c r="C948" s="71" t="s">
        <v>1628</v>
      </c>
      <c r="D948" s="71"/>
      <c r="E948" s="72"/>
      <c r="F948" s="73"/>
      <c r="G948" s="85"/>
      <c r="H948" s="73"/>
    </row>
    <row r="949" spans="2:9" ht="12.75">
      <c r="B949" s="13" t="s">
        <v>1096</v>
      </c>
      <c r="C949" t="s">
        <v>1359</v>
      </c>
      <c r="F949" s="6">
        <v>47713</v>
      </c>
      <c r="G949" s="62"/>
      <c r="H949" s="6">
        <v>2375</v>
      </c>
      <c r="I949" s="62"/>
    </row>
    <row r="950" spans="3:9" ht="12.75">
      <c r="C950" s="1" t="s">
        <v>243</v>
      </c>
      <c r="G950" s="62">
        <f>SUM(F929:F949)</f>
        <v>1463681</v>
      </c>
      <c r="I950" s="62"/>
    </row>
    <row r="951" spans="1:12" ht="12.75">
      <c r="A951" s="69">
        <v>174</v>
      </c>
      <c r="B951" s="13">
        <v>1</v>
      </c>
      <c r="C951" t="s">
        <v>148</v>
      </c>
      <c r="F951" s="6">
        <v>49000</v>
      </c>
      <c r="G951" s="62"/>
      <c r="H951" s="25">
        <f>J951*500</f>
        <v>8000</v>
      </c>
      <c r="I951" s="62"/>
      <c r="J951" s="23">
        <v>16</v>
      </c>
      <c r="K951" s="24" t="s">
        <v>622</v>
      </c>
      <c r="L951" s="31" t="s">
        <v>1479</v>
      </c>
    </row>
    <row r="952" spans="2:12" ht="12.75">
      <c r="B952" s="13">
        <v>2</v>
      </c>
      <c r="C952" t="s">
        <v>149</v>
      </c>
      <c r="F952" s="6">
        <v>0</v>
      </c>
      <c r="G952" s="62"/>
      <c r="H952" s="25">
        <f aca="true" t="shared" si="6" ref="H952:H957">J952*500</f>
        <v>0</v>
      </c>
      <c r="I952" s="62"/>
      <c r="J952" s="23">
        <v>0</v>
      </c>
      <c r="K952" s="24" t="s">
        <v>622</v>
      </c>
      <c r="L952" s="31" t="s">
        <v>1479</v>
      </c>
    </row>
    <row r="953" spans="2:12" ht="12.75">
      <c r="B953" s="13">
        <v>3</v>
      </c>
      <c r="C953" t="s">
        <v>151</v>
      </c>
      <c r="F953" s="6">
        <v>46000</v>
      </c>
      <c r="G953" s="62"/>
      <c r="H953" s="25">
        <f t="shared" si="6"/>
        <v>2500</v>
      </c>
      <c r="I953" s="62"/>
      <c r="J953" s="23">
        <v>5</v>
      </c>
      <c r="K953" s="24" t="s">
        <v>622</v>
      </c>
      <c r="L953" s="31" t="s">
        <v>1479</v>
      </c>
    </row>
    <row r="954" spans="2:12" ht="12.75">
      <c r="B954" s="13">
        <v>4</v>
      </c>
      <c r="C954" t="s">
        <v>150</v>
      </c>
      <c r="F954" s="6">
        <v>0</v>
      </c>
      <c r="G954" s="62"/>
      <c r="H954" s="25">
        <f t="shared" si="6"/>
        <v>0</v>
      </c>
      <c r="I954" s="62"/>
      <c r="J954" s="23">
        <v>0</v>
      </c>
      <c r="K954" s="24" t="s">
        <v>622</v>
      </c>
      <c r="L954" s="31" t="s">
        <v>1479</v>
      </c>
    </row>
    <row r="955" spans="2:12" ht="12.75">
      <c r="B955" s="13">
        <v>5</v>
      </c>
      <c r="C955" t="s">
        <v>244</v>
      </c>
      <c r="F955" s="6">
        <v>72000</v>
      </c>
      <c r="G955" s="62"/>
      <c r="H955" s="25">
        <f t="shared" si="6"/>
        <v>3500</v>
      </c>
      <c r="I955" s="62"/>
      <c r="J955" s="23">
        <v>7</v>
      </c>
      <c r="K955" s="24" t="s">
        <v>622</v>
      </c>
      <c r="L955" s="31" t="s">
        <v>1479</v>
      </c>
    </row>
    <row r="956" spans="2:12" ht="12.75">
      <c r="B956" s="13">
        <v>6</v>
      </c>
      <c r="C956" t="s">
        <v>1125</v>
      </c>
      <c r="F956" s="6">
        <v>0</v>
      </c>
      <c r="G956" s="62"/>
      <c r="H956" s="25">
        <f t="shared" si="6"/>
        <v>0</v>
      </c>
      <c r="I956" s="62"/>
      <c r="J956" s="23">
        <v>0</v>
      </c>
      <c r="K956" s="24" t="s">
        <v>622</v>
      </c>
      <c r="L956" s="31" t="s">
        <v>1479</v>
      </c>
    </row>
    <row r="957" spans="2:12" ht="12.75">
      <c r="B957" s="60" t="s">
        <v>1123</v>
      </c>
      <c r="C957" t="s">
        <v>1124</v>
      </c>
      <c r="F957" s="6">
        <v>143760</v>
      </c>
      <c r="G957" s="62"/>
      <c r="H957" s="25">
        <f t="shared" si="6"/>
        <v>19500</v>
      </c>
      <c r="I957" s="62"/>
      <c r="J957" s="23">
        <v>39</v>
      </c>
      <c r="K957" s="24" t="s">
        <v>622</v>
      </c>
      <c r="L957" s="31" t="s">
        <v>1479</v>
      </c>
    </row>
    <row r="958" spans="2:12" ht="12.75">
      <c r="B958" s="13" t="s">
        <v>128</v>
      </c>
      <c r="C958" s="59" t="s">
        <v>1122</v>
      </c>
      <c r="F958" s="6">
        <v>56300</v>
      </c>
      <c r="G958" s="62"/>
      <c r="H958" s="25">
        <f>J958*200</f>
        <v>4200</v>
      </c>
      <c r="I958" s="62"/>
      <c r="J958" s="23">
        <v>21</v>
      </c>
      <c r="K958" s="24" t="s">
        <v>622</v>
      </c>
      <c r="L958" s="31" t="s">
        <v>1480</v>
      </c>
    </row>
    <row r="959" spans="2:12" ht="12.75">
      <c r="B959" s="13" t="s">
        <v>129</v>
      </c>
      <c r="D959" t="s">
        <v>152</v>
      </c>
      <c r="F959" s="6">
        <v>188700</v>
      </c>
      <c r="G959" s="62"/>
      <c r="H959" s="25">
        <f>J959*200</f>
        <v>12600</v>
      </c>
      <c r="I959" s="62"/>
      <c r="J959" s="23">
        <v>63</v>
      </c>
      <c r="K959" s="24" t="s">
        <v>622</v>
      </c>
      <c r="L959" s="31" t="s">
        <v>1480</v>
      </c>
    </row>
    <row r="960" spans="2:12" ht="12.75">
      <c r="B960" s="13" t="s">
        <v>31</v>
      </c>
      <c r="D960" s="16" t="s">
        <v>153</v>
      </c>
      <c r="F960" s="6">
        <v>0</v>
      </c>
      <c r="G960" s="62"/>
      <c r="H960" s="25">
        <f>J960*150</f>
        <v>0</v>
      </c>
      <c r="I960" s="62"/>
      <c r="J960" s="117">
        <v>0</v>
      </c>
      <c r="K960" s="54" t="s">
        <v>622</v>
      </c>
      <c r="L960" s="31" t="s">
        <v>1735</v>
      </c>
    </row>
    <row r="961" spans="2:12" ht="12.75">
      <c r="B961" s="13" t="s">
        <v>155</v>
      </c>
      <c r="D961" t="s">
        <v>154</v>
      </c>
      <c r="F961" s="6">
        <v>12000</v>
      </c>
      <c r="G961" s="62"/>
      <c r="H961" s="25">
        <f>J961*150</f>
        <v>900</v>
      </c>
      <c r="I961" s="62"/>
      <c r="J961" s="117">
        <v>6</v>
      </c>
      <c r="K961" s="54" t="s">
        <v>622</v>
      </c>
      <c r="L961" s="31" t="s">
        <v>1735</v>
      </c>
    </row>
    <row r="962" spans="3:11" ht="12.75">
      <c r="C962" s="1" t="s">
        <v>245</v>
      </c>
      <c r="G962" s="62">
        <f>SUM(F951:F961)</f>
        <v>567760</v>
      </c>
      <c r="I962" s="66">
        <f>SUM(J951:J961)</f>
        <v>157</v>
      </c>
      <c r="J962" s="107"/>
      <c r="K962" s="16"/>
    </row>
    <row r="963" spans="1:11" ht="12.75">
      <c r="A963" s="77">
        <v>175</v>
      </c>
      <c r="B963" s="82">
        <v>1</v>
      </c>
      <c r="C963" s="72" t="s">
        <v>715</v>
      </c>
      <c r="D963" s="72"/>
      <c r="E963" s="72"/>
      <c r="F963" s="73"/>
      <c r="G963" s="74"/>
      <c r="H963" s="73"/>
      <c r="I963" s="66"/>
      <c r="J963" s="107"/>
      <c r="K963" s="16"/>
    </row>
    <row r="964" spans="1:13" ht="12.75">
      <c r="A964" s="69">
        <v>175</v>
      </c>
      <c r="B964" s="13" t="s">
        <v>1394</v>
      </c>
      <c r="C964" t="s">
        <v>156</v>
      </c>
      <c r="F964" s="6">
        <v>2339200</v>
      </c>
      <c r="G964" s="62"/>
      <c r="H964" s="25"/>
      <c r="I964" s="24"/>
      <c r="J964" s="117">
        <v>17</v>
      </c>
      <c r="K964" s="54" t="s">
        <v>622</v>
      </c>
      <c r="L964" s="39"/>
      <c r="M964" s="35"/>
    </row>
    <row r="965" spans="2:13" ht="12.75">
      <c r="B965" s="13" t="s">
        <v>1398</v>
      </c>
      <c r="C965" t="s">
        <v>157</v>
      </c>
      <c r="F965" s="6">
        <v>50000</v>
      </c>
      <c r="G965" s="62"/>
      <c r="H965" s="25"/>
      <c r="I965" s="24"/>
      <c r="J965" s="117">
        <v>1</v>
      </c>
      <c r="K965" s="54" t="s">
        <v>622</v>
      </c>
      <c r="L965" s="39"/>
      <c r="M965" s="35"/>
    </row>
    <row r="966" spans="2:13" ht="12.75">
      <c r="B966" s="13" t="s">
        <v>1589</v>
      </c>
      <c r="C966" t="s">
        <v>158</v>
      </c>
      <c r="F966" s="6">
        <v>653000</v>
      </c>
      <c r="G966" s="62"/>
      <c r="H966" s="25"/>
      <c r="I966" s="24"/>
      <c r="J966" s="117">
        <v>5</v>
      </c>
      <c r="K966" s="54" t="s">
        <v>622</v>
      </c>
      <c r="L966" s="39"/>
      <c r="M966" s="35"/>
    </row>
    <row r="967" spans="2:13" ht="12.75">
      <c r="B967" s="13" t="s">
        <v>1590</v>
      </c>
      <c r="C967" t="s">
        <v>159</v>
      </c>
      <c r="F967" s="6">
        <v>150000</v>
      </c>
      <c r="G967" s="62"/>
      <c r="H967" s="25"/>
      <c r="I967" s="62"/>
      <c r="J967" s="117">
        <v>1</v>
      </c>
      <c r="K967" s="54" t="s">
        <v>622</v>
      </c>
      <c r="L967" s="39"/>
      <c r="M967" s="35"/>
    </row>
    <row r="968" spans="2:13" ht="12.75">
      <c r="B968" s="13" t="s">
        <v>1591</v>
      </c>
      <c r="C968" t="s">
        <v>160</v>
      </c>
      <c r="F968" s="6">
        <v>0</v>
      </c>
      <c r="G968" s="62"/>
      <c r="H968" s="25"/>
      <c r="I968" s="62"/>
      <c r="J968" s="117">
        <v>0</v>
      </c>
      <c r="K968" s="54" t="s">
        <v>622</v>
      </c>
      <c r="L968" s="39"/>
      <c r="M968" s="35"/>
    </row>
    <row r="969" spans="2:13" ht="12.75">
      <c r="B969" s="13" t="s">
        <v>1081</v>
      </c>
      <c r="C969" t="s">
        <v>161</v>
      </c>
      <c r="F969" s="6">
        <v>0</v>
      </c>
      <c r="G969" s="62"/>
      <c r="H969" s="25"/>
      <c r="I969" s="62"/>
      <c r="J969" s="117">
        <v>0</v>
      </c>
      <c r="K969" s="54" t="s">
        <v>622</v>
      </c>
      <c r="L969" s="39"/>
      <c r="M969" s="35"/>
    </row>
    <row r="970" spans="2:13" ht="12.75">
      <c r="B970" s="13" t="s">
        <v>1083</v>
      </c>
      <c r="D970" t="s">
        <v>247</v>
      </c>
      <c r="F970" s="6">
        <v>2200</v>
      </c>
      <c r="G970" s="62"/>
      <c r="H970" s="25"/>
      <c r="I970" s="62"/>
      <c r="J970" s="117">
        <v>3</v>
      </c>
      <c r="K970" s="54" t="s">
        <v>622</v>
      </c>
      <c r="L970" s="39"/>
      <c r="M970" s="35"/>
    </row>
    <row r="971" spans="2:13" ht="12.75">
      <c r="B971" s="13" t="s">
        <v>96</v>
      </c>
      <c r="E971" t="s">
        <v>248</v>
      </c>
      <c r="F971" s="6">
        <v>329310</v>
      </c>
      <c r="G971" s="62"/>
      <c r="H971" s="25"/>
      <c r="I971" s="62"/>
      <c r="J971" s="117">
        <v>17</v>
      </c>
      <c r="K971" s="54" t="s">
        <v>622</v>
      </c>
      <c r="L971" s="39"/>
      <c r="M971" s="35"/>
    </row>
    <row r="972" spans="4:13" ht="12.75">
      <c r="D972" t="s">
        <v>249</v>
      </c>
      <c r="G972" s="62"/>
      <c r="H972" s="29"/>
      <c r="I972" s="62"/>
      <c r="J972" s="117"/>
      <c r="K972" s="54"/>
      <c r="L972" s="39"/>
      <c r="M972" s="35"/>
    </row>
    <row r="973" spans="2:13" ht="12.75">
      <c r="B973" s="13" t="s">
        <v>97</v>
      </c>
      <c r="E973" t="s">
        <v>250</v>
      </c>
      <c r="F973" s="6">
        <v>165900</v>
      </c>
      <c r="G973" s="62"/>
      <c r="H973" s="25"/>
      <c r="I973" s="62"/>
      <c r="J973" s="117">
        <v>9</v>
      </c>
      <c r="K973" s="54" t="s">
        <v>622</v>
      </c>
      <c r="L973" s="39"/>
      <c r="M973" s="35"/>
    </row>
    <row r="974" spans="2:13" ht="12.75">
      <c r="B974" s="13" t="s">
        <v>98</v>
      </c>
      <c r="E974" t="s">
        <v>162</v>
      </c>
      <c r="F974" s="6">
        <v>36000</v>
      </c>
      <c r="G974" s="62"/>
      <c r="H974" s="25"/>
      <c r="I974" s="62"/>
      <c r="J974" s="117">
        <v>2</v>
      </c>
      <c r="K974" s="54" t="s">
        <v>622</v>
      </c>
      <c r="L974" s="39"/>
      <c r="M974" s="35"/>
    </row>
    <row r="975" spans="2:13" ht="12.75">
      <c r="B975" s="13" t="s">
        <v>164</v>
      </c>
      <c r="E975" t="s">
        <v>163</v>
      </c>
      <c r="F975" s="6">
        <v>0</v>
      </c>
      <c r="G975" s="62"/>
      <c r="H975" s="25"/>
      <c r="I975" s="62"/>
      <c r="J975" s="117">
        <v>0</v>
      </c>
      <c r="K975" s="54" t="s">
        <v>622</v>
      </c>
      <c r="L975" s="39"/>
      <c r="M975" s="35"/>
    </row>
    <row r="976" spans="3:13" ht="13.5">
      <c r="C976" s="1" t="s">
        <v>251</v>
      </c>
      <c r="G976" s="62">
        <f>SUM(F964:F975)</f>
        <v>3725610</v>
      </c>
      <c r="I976" s="66">
        <f>SUM(J964:J975)</f>
        <v>55</v>
      </c>
      <c r="K976" s="66"/>
      <c r="L976" s="83"/>
      <c r="M976" s="84"/>
    </row>
    <row r="977" spans="2:13" ht="12.75">
      <c r="B977" s="13" t="s">
        <v>1459</v>
      </c>
      <c r="C977" t="s">
        <v>252</v>
      </c>
      <c r="F977" s="6">
        <v>75204</v>
      </c>
      <c r="G977" s="62"/>
      <c r="I977" s="24"/>
      <c r="J977" s="23">
        <v>210</v>
      </c>
      <c r="K977" s="24" t="s">
        <v>622</v>
      </c>
      <c r="L977" s="39"/>
      <c r="M977" s="35"/>
    </row>
    <row r="978" spans="2:13" ht="12.75">
      <c r="B978" s="13" t="s">
        <v>1460</v>
      </c>
      <c r="D978" t="s">
        <v>248</v>
      </c>
      <c r="F978" s="6">
        <v>4500</v>
      </c>
      <c r="G978" s="62"/>
      <c r="I978" s="24"/>
      <c r="J978" s="23">
        <v>3</v>
      </c>
      <c r="K978" s="24" t="s">
        <v>622</v>
      </c>
      <c r="L978" s="39"/>
      <c r="M978" s="35"/>
    </row>
    <row r="979" spans="3:13" ht="12.75">
      <c r="C979" s="1" t="s">
        <v>253</v>
      </c>
      <c r="G979" s="62">
        <f>SUM(F977:F978)</f>
        <v>79704</v>
      </c>
      <c r="I979" s="66">
        <f>SUM(J977:J978)</f>
        <v>213</v>
      </c>
      <c r="K979" s="66"/>
      <c r="M979" s="84"/>
    </row>
    <row r="980" spans="1:9" ht="12.75">
      <c r="A980" s="77"/>
      <c r="B980" s="82"/>
      <c r="C980" s="103" t="s">
        <v>254</v>
      </c>
      <c r="D980" s="72"/>
      <c r="E980" s="72"/>
      <c r="F980" s="73"/>
      <c r="G980" s="74">
        <f>SUM(F688:F979)</f>
        <v>137366148</v>
      </c>
      <c r="H980" s="73"/>
      <c r="I980" s="64"/>
    </row>
    <row r="981" spans="1:9" ht="12.75">
      <c r="A981" s="77"/>
      <c r="B981" s="103" t="s">
        <v>255</v>
      </c>
      <c r="C981" s="72"/>
      <c r="D981" s="72"/>
      <c r="E981" s="72"/>
      <c r="F981" s="73"/>
      <c r="G981" s="74"/>
      <c r="H981" s="73"/>
      <c r="I981" s="62"/>
    </row>
    <row r="982" spans="1:9" ht="12.75">
      <c r="A982" s="69">
        <v>176</v>
      </c>
      <c r="C982" t="s">
        <v>165</v>
      </c>
      <c r="G982" s="62"/>
      <c r="I982" s="62"/>
    </row>
    <row r="983" spans="2:9" ht="12.75">
      <c r="B983" s="13" t="s">
        <v>1584</v>
      </c>
      <c r="E983" t="s">
        <v>256</v>
      </c>
      <c r="F983" s="6">
        <v>337801</v>
      </c>
      <c r="G983" s="62"/>
      <c r="H983" s="6">
        <v>292536</v>
      </c>
      <c r="I983" s="62"/>
    </row>
    <row r="984" spans="2:9" ht="12.75">
      <c r="B984" s="13" t="s">
        <v>1585</v>
      </c>
      <c r="E984" t="s">
        <v>166</v>
      </c>
      <c r="F984" s="6">
        <v>172260</v>
      </c>
      <c r="G984" s="62"/>
      <c r="H984" s="6">
        <v>40420</v>
      </c>
      <c r="I984" s="62"/>
    </row>
    <row r="985" spans="2:9" ht="12.75">
      <c r="B985" s="13" t="s">
        <v>1398</v>
      </c>
      <c r="D985" t="s">
        <v>257</v>
      </c>
      <c r="F985" s="6">
        <v>406887</v>
      </c>
      <c r="G985" s="62"/>
      <c r="H985" s="6">
        <v>68988</v>
      </c>
      <c r="I985" s="62"/>
    </row>
    <row r="986" spans="2:9" ht="12.75">
      <c r="B986" s="13" t="s">
        <v>332</v>
      </c>
      <c r="C986" t="s">
        <v>167</v>
      </c>
      <c r="F986" s="6">
        <v>1078761</v>
      </c>
      <c r="G986" s="62"/>
      <c r="H986" s="6">
        <v>1223698</v>
      </c>
      <c r="I986" s="62"/>
    </row>
    <row r="987" spans="2:9" ht="12.75">
      <c r="B987" s="13" t="s">
        <v>333</v>
      </c>
      <c r="C987" t="s">
        <v>168</v>
      </c>
      <c r="F987" s="6">
        <v>1375339</v>
      </c>
      <c r="G987" s="62"/>
      <c r="H987" s="6">
        <v>708597</v>
      </c>
      <c r="I987" s="62"/>
    </row>
    <row r="988" spans="3:9" ht="12.75">
      <c r="C988" s="1" t="s">
        <v>258</v>
      </c>
      <c r="G988" s="62">
        <f>SUM(F986:F987)</f>
        <v>2454100</v>
      </c>
      <c r="I988" s="62">
        <f>SUM(H986:H987)</f>
        <v>1932295</v>
      </c>
    </row>
    <row r="989" spans="1:9" ht="12.75">
      <c r="A989" s="69">
        <v>177</v>
      </c>
      <c r="B989" s="13">
        <v>1</v>
      </c>
      <c r="C989" t="s">
        <v>169</v>
      </c>
      <c r="F989" s="6">
        <v>893909</v>
      </c>
      <c r="G989" s="62"/>
      <c r="H989" s="6">
        <v>442484</v>
      </c>
      <c r="I989" s="62"/>
    </row>
    <row r="990" spans="2:9" ht="12.75">
      <c r="B990" s="13" t="s">
        <v>332</v>
      </c>
      <c r="C990" t="s">
        <v>170</v>
      </c>
      <c r="F990" s="6">
        <v>65487</v>
      </c>
      <c r="G990" s="62"/>
      <c r="H990" s="6">
        <v>23723</v>
      </c>
      <c r="I990" s="62"/>
    </row>
    <row r="991" spans="2:9" ht="12.75">
      <c r="B991" s="13" t="s">
        <v>333</v>
      </c>
      <c r="C991" t="s">
        <v>171</v>
      </c>
      <c r="F991" s="6">
        <v>22176</v>
      </c>
      <c r="G991" s="62"/>
      <c r="H991" s="6">
        <v>13435</v>
      </c>
      <c r="I991" s="62"/>
    </row>
    <row r="992" spans="2:9" ht="12.75">
      <c r="B992" s="13" t="s">
        <v>1073</v>
      </c>
      <c r="C992" t="s">
        <v>172</v>
      </c>
      <c r="F992" s="6">
        <v>40820</v>
      </c>
      <c r="G992" s="62"/>
      <c r="H992" s="6">
        <v>6071</v>
      </c>
      <c r="I992" s="62"/>
    </row>
    <row r="993" spans="2:9" ht="12.75">
      <c r="B993" s="13" t="s">
        <v>1459</v>
      </c>
      <c r="C993" t="s">
        <v>173</v>
      </c>
      <c r="F993" s="6">
        <v>496852</v>
      </c>
      <c r="G993" s="62"/>
      <c r="H993" s="6">
        <v>37822</v>
      </c>
      <c r="I993" s="62"/>
    </row>
    <row r="994" spans="2:9" ht="12.75">
      <c r="B994" s="13" t="s">
        <v>1460</v>
      </c>
      <c r="C994" t="s">
        <v>174</v>
      </c>
      <c r="F994" s="6">
        <v>65873</v>
      </c>
      <c r="G994" s="62"/>
      <c r="H994" s="6">
        <v>8804</v>
      </c>
      <c r="I994" s="62"/>
    </row>
    <row r="995" spans="2:9" ht="12.75">
      <c r="B995" s="13" t="s">
        <v>1095</v>
      </c>
      <c r="D995" t="s">
        <v>175</v>
      </c>
      <c r="F995" s="6">
        <v>5665175</v>
      </c>
      <c r="G995" s="62"/>
      <c r="H995" s="6">
        <v>1862388</v>
      </c>
      <c r="I995" s="62"/>
    </row>
    <row r="996" spans="2:9" ht="12.75">
      <c r="B996" s="13" t="s">
        <v>1096</v>
      </c>
      <c r="C996" t="s">
        <v>176</v>
      </c>
      <c r="F996" s="6">
        <v>129068</v>
      </c>
      <c r="G996" s="62"/>
      <c r="H996" s="6">
        <v>9943</v>
      </c>
      <c r="I996" s="62"/>
    </row>
    <row r="997" spans="2:9" ht="12.75">
      <c r="B997" s="13" t="s">
        <v>214</v>
      </c>
      <c r="C997" t="s">
        <v>177</v>
      </c>
      <c r="F997" s="6">
        <v>25218</v>
      </c>
      <c r="G997" s="62"/>
      <c r="H997" s="6">
        <v>981</v>
      </c>
      <c r="I997" s="62"/>
    </row>
    <row r="998" spans="2:9" ht="12.75">
      <c r="B998" s="13" t="s">
        <v>640</v>
      </c>
      <c r="C998" t="s">
        <v>259</v>
      </c>
      <c r="F998" s="6">
        <v>6337</v>
      </c>
      <c r="G998" s="62"/>
      <c r="H998" s="6">
        <v>388</v>
      </c>
      <c r="I998" s="62"/>
    </row>
    <row r="999" spans="2:9" ht="12.75">
      <c r="B999" s="13">
        <v>5</v>
      </c>
      <c r="C999" t="s">
        <v>606</v>
      </c>
      <c r="F999" s="6">
        <v>323932</v>
      </c>
      <c r="G999" s="62"/>
      <c r="H999" s="6">
        <v>29470</v>
      </c>
      <c r="I999" s="62"/>
    </row>
    <row r="1000" spans="2:9" ht="12.75">
      <c r="B1000" s="13" t="s">
        <v>179</v>
      </c>
      <c r="C1000" t="s">
        <v>178</v>
      </c>
      <c r="F1000" s="6">
        <v>784697</v>
      </c>
      <c r="G1000" s="62"/>
      <c r="H1000" s="6">
        <v>25670</v>
      </c>
      <c r="I1000" s="62"/>
    </row>
    <row r="1001" spans="2:9" ht="12.75">
      <c r="B1001" s="13" t="s">
        <v>180</v>
      </c>
      <c r="D1001" t="s">
        <v>181</v>
      </c>
      <c r="F1001" s="6">
        <v>155068</v>
      </c>
      <c r="G1001" s="62"/>
      <c r="H1001" s="6">
        <v>2707</v>
      </c>
      <c r="I1001" s="62"/>
    </row>
    <row r="1002" spans="2:9" ht="12.75">
      <c r="B1002" s="13" t="s">
        <v>1580</v>
      </c>
      <c r="D1002" t="s">
        <v>182</v>
      </c>
      <c r="F1002" s="6">
        <v>393203</v>
      </c>
      <c r="G1002" s="62"/>
      <c r="H1002" s="6">
        <v>29470</v>
      </c>
      <c r="I1002" s="62"/>
    </row>
    <row r="1003" spans="2:9" ht="12.75">
      <c r="B1003" s="13" t="s">
        <v>1581</v>
      </c>
      <c r="D1003" t="s">
        <v>183</v>
      </c>
      <c r="F1003" s="6">
        <v>833067</v>
      </c>
      <c r="G1003" s="62"/>
      <c r="H1003" s="6">
        <v>24607</v>
      </c>
      <c r="I1003" s="62"/>
    </row>
    <row r="1004" spans="2:9" ht="12.75">
      <c r="B1004" s="13" t="s">
        <v>126</v>
      </c>
      <c r="C1004" t="s">
        <v>184</v>
      </c>
      <c r="F1004" s="6">
        <v>153311</v>
      </c>
      <c r="G1004" s="62"/>
      <c r="H1004" s="6">
        <v>6180</v>
      </c>
      <c r="I1004" s="62"/>
    </row>
    <row r="1005" spans="2:9" ht="12.75">
      <c r="B1005" s="13" t="s">
        <v>127</v>
      </c>
      <c r="C1005" t="s">
        <v>185</v>
      </c>
      <c r="F1005" s="6">
        <v>110645</v>
      </c>
      <c r="G1005" s="62"/>
      <c r="H1005" s="6">
        <v>7391</v>
      </c>
      <c r="I1005" s="62"/>
    </row>
    <row r="1006" spans="2:9" ht="12.75">
      <c r="B1006" s="13" t="s">
        <v>187</v>
      </c>
      <c r="C1006" t="s">
        <v>186</v>
      </c>
      <c r="F1006" s="6">
        <v>203657</v>
      </c>
      <c r="G1006" s="62"/>
      <c r="H1006" s="6">
        <v>3999</v>
      </c>
      <c r="I1006" s="62"/>
    </row>
    <row r="1007" spans="2:9" ht="12.75">
      <c r="B1007" s="13" t="s">
        <v>188</v>
      </c>
      <c r="C1007" t="s">
        <v>848</v>
      </c>
      <c r="F1007" s="6">
        <v>6037</v>
      </c>
      <c r="G1007" s="62"/>
      <c r="H1007" s="6">
        <v>469</v>
      </c>
      <c r="I1007" s="62"/>
    </row>
    <row r="1008" spans="2:9" ht="12.75">
      <c r="B1008" s="13">
        <v>8</v>
      </c>
      <c r="C1008" t="s">
        <v>189</v>
      </c>
      <c r="F1008" s="6">
        <v>196486</v>
      </c>
      <c r="G1008" s="62"/>
      <c r="H1008" s="6">
        <v>3752</v>
      </c>
      <c r="I1008" s="62"/>
    </row>
    <row r="1009" spans="3:9" ht="12.75">
      <c r="C1009" s="1" t="s">
        <v>608</v>
      </c>
      <c r="G1009" s="62">
        <f>SUM(F989:F1008)</f>
        <v>10571018</v>
      </c>
      <c r="I1009" s="62">
        <f>SUM(H989:H1008)</f>
        <v>2539754</v>
      </c>
    </row>
    <row r="1010" spans="1:9" ht="12.75">
      <c r="A1010" s="69">
        <v>178</v>
      </c>
      <c r="B1010" s="13">
        <v>1</v>
      </c>
      <c r="C1010" t="s">
        <v>190</v>
      </c>
      <c r="F1010" s="6">
        <v>354230</v>
      </c>
      <c r="G1010" s="62"/>
      <c r="H1010" s="6">
        <v>6552</v>
      </c>
      <c r="I1010" s="62"/>
    </row>
    <row r="1011" spans="2:9" ht="12.75">
      <c r="B1011" s="13" t="s">
        <v>239</v>
      </c>
      <c r="D1011" t="s">
        <v>192</v>
      </c>
      <c r="F1011" s="6">
        <v>3726</v>
      </c>
      <c r="G1011" s="62"/>
      <c r="H1011" s="6">
        <v>74</v>
      </c>
      <c r="I1011" s="62"/>
    </row>
    <row r="1012" spans="2:9" ht="12.75">
      <c r="B1012" s="13" t="s">
        <v>332</v>
      </c>
      <c r="C1012" t="s">
        <v>191</v>
      </c>
      <c r="F1012" s="6">
        <v>99267</v>
      </c>
      <c r="G1012" s="62"/>
      <c r="H1012" s="6">
        <v>4156</v>
      </c>
      <c r="I1012" s="62"/>
    </row>
    <row r="1013" spans="2:9" ht="12.75">
      <c r="B1013" s="13" t="s">
        <v>239</v>
      </c>
      <c r="D1013" t="s">
        <v>192</v>
      </c>
      <c r="F1013" s="6">
        <v>9178</v>
      </c>
      <c r="G1013" s="62"/>
      <c r="H1013" s="6">
        <v>201</v>
      </c>
      <c r="I1013" s="62"/>
    </row>
    <row r="1014" spans="2:9" ht="12.75">
      <c r="B1014" s="13" t="s">
        <v>333</v>
      </c>
      <c r="C1014" t="s">
        <v>193</v>
      </c>
      <c r="F1014" s="6">
        <v>33667</v>
      </c>
      <c r="G1014" s="62"/>
      <c r="H1014" s="6">
        <v>1088</v>
      </c>
      <c r="I1014" s="62"/>
    </row>
    <row r="1015" spans="2:9" ht="12.75">
      <c r="B1015" s="13" t="s">
        <v>239</v>
      </c>
      <c r="D1015" t="s">
        <v>192</v>
      </c>
      <c r="F1015" s="6">
        <v>6577</v>
      </c>
      <c r="G1015" s="62"/>
      <c r="H1015" s="6">
        <v>115</v>
      </c>
      <c r="I1015" s="62"/>
    </row>
    <row r="1016" spans="2:9" ht="12.75">
      <c r="B1016" s="106">
        <v>3</v>
      </c>
      <c r="C1016" s="16" t="s">
        <v>194</v>
      </c>
      <c r="D1016" s="16"/>
      <c r="E1016" s="16"/>
      <c r="F1016" s="21">
        <v>950694</v>
      </c>
      <c r="G1016" s="63"/>
      <c r="H1016" s="21">
        <v>48409</v>
      </c>
      <c r="I1016" s="62"/>
    </row>
    <row r="1017" spans="2:9" ht="12.75">
      <c r="B1017" s="106" t="s">
        <v>239</v>
      </c>
      <c r="C1017" s="16"/>
      <c r="D1017" s="16" t="s">
        <v>192</v>
      </c>
      <c r="E1017" s="16"/>
      <c r="F1017" s="21">
        <v>545415</v>
      </c>
      <c r="G1017" s="63"/>
      <c r="H1017" s="21">
        <v>24434</v>
      </c>
      <c r="I1017" s="62"/>
    </row>
    <row r="1018" spans="2:9" ht="12.75">
      <c r="B1018" s="13" t="s">
        <v>1095</v>
      </c>
      <c r="C1018" t="s">
        <v>195</v>
      </c>
      <c r="F1018" s="6">
        <v>86597</v>
      </c>
      <c r="G1018" s="62"/>
      <c r="H1018" s="6">
        <v>5978</v>
      </c>
      <c r="I1018" s="62"/>
    </row>
    <row r="1019" spans="2:9" ht="12.75">
      <c r="B1019" s="13" t="s">
        <v>239</v>
      </c>
      <c r="D1019" t="s">
        <v>192</v>
      </c>
      <c r="F1019" s="6">
        <v>11842</v>
      </c>
      <c r="G1019" s="62"/>
      <c r="H1019" s="6">
        <v>620</v>
      </c>
      <c r="I1019" s="62"/>
    </row>
    <row r="1020" spans="2:9" ht="12.75">
      <c r="B1020" s="13" t="s">
        <v>1096</v>
      </c>
      <c r="C1020" t="s">
        <v>196</v>
      </c>
      <c r="F1020" s="6">
        <v>7144</v>
      </c>
      <c r="G1020" s="62"/>
      <c r="H1020" s="6">
        <v>422</v>
      </c>
      <c r="I1020" s="62"/>
    </row>
    <row r="1021" spans="2:9" ht="12.75">
      <c r="B1021" s="13" t="s">
        <v>239</v>
      </c>
      <c r="D1021" t="s">
        <v>192</v>
      </c>
      <c r="F1021" s="6">
        <v>1766</v>
      </c>
      <c r="G1021" s="62"/>
      <c r="H1021" s="6">
        <v>71</v>
      </c>
      <c r="I1021" s="62"/>
    </row>
    <row r="1022" spans="3:9" ht="12.75">
      <c r="C1022" s="1" t="s">
        <v>850</v>
      </c>
      <c r="G1022" s="62">
        <f>SUM(F1010:F1021)</f>
        <v>2110103</v>
      </c>
      <c r="I1022" s="62">
        <f>SUM(H1010:H1021)</f>
        <v>92120</v>
      </c>
    </row>
    <row r="1023" spans="1:9" ht="12.75">
      <c r="A1023" s="77"/>
      <c r="B1023" s="82"/>
      <c r="C1023" s="103" t="s">
        <v>851</v>
      </c>
      <c r="D1023" s="72"/>
      <c r="E1023" s="72"/>
      <c r="F1023" s="73"/>
      <c r="G1023" s="74">
        <f>SUM(F982:F1022)</f>
        <v>16052169</v>
      </c>
      <c r="H1023" s="73"/>
      <c r="I1023" s="74"/>
    </row>
    <row r="1024" spans="1:9" ht="12.75">
      <c r="A1024" s="77"/>
      <c r="B1024" s="103" t="s">
        <v>852</v>
      </c>
      <c r="C1024" s="72"/>
      <c r="D1024" s="72"/>
      <c r="E1024" s="72"/>
      <c r="F1024" s="73"/>
      <c r="G1024" s="74"/>
      <c r="H1024" s="73"/>
      <c r="I1024" s="74"/>
    </row>
    <row r="1025" spans="1:9" ht="12.75">
      <c r="A1025" s="69">
        <v>179</v>
      </c>
      <c r="C1025" t="s">
        <v>853</v>
      </c>
      <c r="G1025" s="62"/>
      <c r="I1025" s="62"/>
    </row>
    <row r="1026" spans="2:9" ht="12.75">
      <c r="B1026" s="13" t="s">
        <v>1394</v>
      </c>
      <c r="D1026" t="s">
        <v>854</v>
      </c>
      <c r="F1026" s="6">
        <v>24207233</v>
      </c>
      <c r="G1026" s="62"/>
      <c r="H1026" s="6">
        <v>4510635</v>
      </c>
      <c r="I1026" s="62"/>
    </row>
    <row r="1027" spans="2:9" ht="12.75">
      <c r="B1027" s="13" t="s">
        <v>1398</v>
      </c>
      <c r="E1027" t="s">
        <v>855</v>
      </c>
      <c r="F1027" s="6">
        <v>164562</v>
      </c>
      <c r="G1027" s="62"/>
      <c r="H1027" s="6">
        <v>27963</v>
      </c>
      <c r="I1027" s="62"/>
    </row>
    <row r="1028" spans="2:9" ht="12.75">
      <c r="B1028" s="13" t="s">
        <v>1589</v>
      </c>
      <c r="E1028" t="s">
        <v>856</v>
      </c>
      <c r="F1028" s="6">
        <v>1449744</v>
      </c>
      <c r="G1028" s="62"/>
      <c r="H1028" s="6">
        <v>257096</v>
      </c>
      <c r="I1028" s="62"/>
    </row>
    <row r="1029" spans="2:9" ht="12.75">
      <c r="B1029" s="13" t="s">
        <v>1590</v>
      </c>
      <c r="E1029" t="s">
        <v>857</v>
      </c>
      <c r="F1029" s="6">
        <v>18121781</v>
      </c>
      <c r="G1029" s="62"/>
      <c r="H1029" s="6">
        <v>2054189</v>
      </c>
      <c r="I1029" s="62"/>
    </row>
    <row r="1030" spans="2:9" ht="12.75">
      <c r="B1030" s="13" t="s">
        <v>1591</v>
      </c>
      <c r="E1030" t="s">
        <v>858</v>
      </c>
      <c r="F1030" s="6">
        <v>19850866</v>
      </c>
      <c r="G1030" s="62"/>
      <c r="H1030" s="6">
        <v>3525591</v>
      </c>
      <c r="I1030" s="62"/>
    </row>
    <row r="1031" spans="3:9" ht="12.75">
      <c r="C1031" s="1" t="s">
        <v>859</v>
      </c>
      <c r="G1031" s="62">
        <f>SUM(F1026:F1030)</f>
        <v>63794186</v>
      </c>
      <c r="I1031" s="62">
        <f>SUM(H1026:H1030)</f>
        <v>10375474</v>
      </c>
    </row>
    <row r="1032" spans="2:9" ht="12.75">
      <c r="B1032" s="13">
        <v>2</v>
      </c>
      <c r="C1032" t="s">
        <v>197</v>
      </c>
      <c r="F1032" s="6">
        <v>3422156</v>
      </c>
      <c r="G1032" s="62"/>
      <c r="H1032" s="6">
        <v>1548592</v>
      </c>
      <c r="I1032" s="62"/>
    </row>
    <row r="1033" spans="2:9" ht="12.75">
      <c r="B1033" s="13" t="s">
        <v>1459</v>
      </c>
      <c r="C1033" t="s">
        <v>198</v>
      </c>
      <c r="F1033" s="6">
        <v>92029</v>
      </c>
      <c r="G1033" s="62"/>
      <c r="H1033" s="6">
        <v>55032</v>
      </c>
      <c r="I1033" s="62"/>
    </row>
    <row r="1034" spans="2:9" ht="12.75">
      <c r="B1034" s="13" t="s">
        <v>1460</v>
      </c>
      <c r="C1034" t="s">
        <v>199</v>
      </c>
      <c r="F1034" s="6">
        <v>89247</v>
      </c>
      <c r="G1034" s="62"/>
      <c r="H1034" s="6">
        <v>59153</v>
      </c>
      <c r="I1034" s="62"/>
    </row>
    <row r="1035" spans="2:9" ht="12.75">
      <c r="B1035" s="13" t="s">
        <v>1055</v>
      </c>
      <c r="C1035" s="16" t="s">
        <v>200</v>
      </c>
      <c r="F1035" s="6">
        <v>43651</v>
      </c>
      <c r="G1035" s="62"/>
      <c r="H1035" s="6">
        <v>45268</v>
      </c>
      <c r="I1035" s="62"/>
    </row>
    <row r="1036" spans="1:9" ht="12.75">
      <c r="A1036" s="69">
        <v>180</v>
      </c>
      <c r="B1036" s="13">
        <v>1</v>
      </c>
      <c r="C1036" t="s">
        <v>1302</v>
      </c>
      <c r="F1036" s="6">
        <v>268616</v>
      </c>
      <c r="G1036" s="62"/>
      <c r="H1036" s="6">
        <v>18832</v>
      </c>
      <c r="I1036" s="62"/>
    </row>
    <row r="1037" spans="1:12" s="16" customFormat="1" ht="12.75">
      <c r="A1037" s="77"/>
      <c r="B1037" s="82" t="s">
        <v>1398</v>
      </c>
      <c r="C1037" s="72" t="s">
        <v>201</v>
      </c>
      <c r="D1037" s="72"/>
      <c r="E1037" s="72"/>
      <c r="F1037" s="73"/>
      <c r="G1037" s="74"/>
      <c r="H1037" s="73"/>
      <c r="I1037" s="63"/>
      <c r="J1037" s="107"/>
      <c r="L1037" s="120"/>
    </row>
    <row r="1038" spans="1:12" s="16" customFormat="1" ht="12.75">
      <c r="A1038" s="69"/>
      <c r="B1038" s="106">
        <v>2</v>
      </c>
      <c r="C1038" s="16" t="s">
        <v>1303</v>
      </c>
      <c r="F1038" s="21">
        <v>10956688</v>
      </c>
      <c r="G1038" s="63"/>
      <c r="H1038" s="21">
        <v>82035</v>
      </c>
      <c r="I1038" s="63"/>
      <c r="J1038" s="107"/>
      <c r="L1038" s="120"/>
    </row>
    <row r="1039" spans="1:9" ht="12.75">
      <c r="A1039" s="77"/>
      <c r="B1039" s="82" t="s">
        <v>333</v>
      </c>
      <c r="C1039" s="72" t="s">
        <v>860</v>
      </c>
      <c r="D1039" s="72"/>
      <c r="E1039" s="72"/>
      <c r="F1039" s="73"/>
      <c r="G1039" s="74"/>
      <c r="H1039" s="73"/>
      <c r="I1039" s="62"/>
    </row>
    <row r="1040" spans="1:9" ht="12.75">
      <c r="A1040" s="77"/>
      <c r="B1040" s="82"/>
      <c r="C1040" s="108" t="s">
        <v>392</v>
      </c>
      <c r="D1040" s="72"/>
      <c r="E1040" s="72"/>
      <c r="F1040" s="73"/>
      <c r="G1040" s="74"/>
      <c r="H1040" s="73"/>
      <c r="I1040" s="74">
        <f>SUM(H1036:H1039)</f>
        <v>100867</v>
      </c>
    </row>
    <row r="1041" spans="1:9" ht="12.75">
      <c r="A1041" s="69">
        <v>181</v>
      </c>
      <c r="B1041" s="13">
        <v>1</v>
      </c>
      <c r="C1041" t="s">
        <v>884</v>
      </c>
      <c r="F1041" s="6">
        <v>16678136</v>
      </c>
      <c r="G1041" s="62"/>
      <c r="H1041" s="6">
        <v>1316303</v>
      </c>
      <c r="I1041" s="62"/>
    </row>
    <row r="1042" spans="2:9" ht="12.75">
      <c r="B1042" s="13">
        <v>2</v>
      </c>
      <c r="D1042" t="s">
        <v>885</v>
      </c>
      <c r="F1042" s="6">
        <v>1396800</v>
      </c>
      <c r="G1042" s="62"/>
      <c r="H1042" s="6">
        <v>92804</v>
      </c>
      <c r="I1042" s="62"/>
    </row>
    <row r="1043" spans="3:9" ht="12.75">
      <c r="C1043" s="1" t="s">
        <v>886</v>
      </c>
      <c r="G1043" s="62">
        <f>SUM(F1041:F1042)</f>
        <v>18074936</v>
      </c>
      <c r="I1043" s="62">
        <f>SUM(H1041:H1042)</f>
        <v>1409107</v>
      </c>
    </row>
    <row r="1044" spans="1:9" ht="12.75">
      <c r="A1044" s="69">
        <v>182</v>
      </c>
      <c r="B1044" s="13">
        <v>1</v>
      </c>
      <c r="C1044" t="s">
        <v>887</v>
      </c>
      <c r="F1044" s="6">
        <v>184973</v>
      </c>
      <c r="G1044" s="62"/>
      <c r="H1044" s="6">
        <v>22723</v>
      </c>
      <c r="I1044" s="62"/>
    </row>
    <row r="1045" spans="2:9" ht="12.75">
      <c r="B1045" s="13" t="s">
        <v>332</v>
      </c>
      <c r="C1045" t="s">
        <v>888</v>
      </c>
      <c r="F1045" s="6">
        <v>154781</v>
      </c>
      <c r="G1045" s="62"/>
      <c r="H1045" s="6">
        <v>10102</v>
      </c>
      <c r="I1045" s="62"/>
    </row>
    <row r="1046" spans="2:9" ht="12.75">
      <c r="B1046" s="13" t="s">
        <v>333</v>
      </c>
      <c r="C1046" t="s">
        <v>861</v>
      </c>
      <c r="F1046" s="6">
        <v>336590</v>
      </c>
      <c r="G1046" s="62"/>
      <c r="H1046" s="6">
        <v>23166</v>
      </c>
      <c r="I1046" s="62"/>
    </row>
    <row r="1047" spans="1:12" s="16" customFormat="1" ht="12.75">
      <c r="A1047" s="69"/>
      <c r="B1047" s="106"/>
      <c r="C1047" s="136" t="s">
        <v>889</v>
      </c>
      <c r="F1047" s="21"/>
      <c r="G1047" s="63">
        <f>SUM(F1026:F1046)</f>
        <v>97417853</v>
      </c>
      <c r="H1047" s="21"/>
      <c r="I1047" s="63">
        <f>SUM(H1026:H1046)</f>
        <v>13649484</v>
      </c>
      <c r="J1047" s="107"/>
      <c r="L1047" s="120"/>
    </row>
    <row r="1048" spans="1:9" ht="12.75">
      <c r="A1048" s="69">
        <v>183</v>
      </c>
      <c r="C1048" t="s">
        <v>862</v>
      </c>
      <c r="G1048" s="62"/>
      <c r="I1048" s="62"/>
    </row>
    <row r="1049" spans="2:9" ht="12.75">
      <c r="B1049" s="13" t="s">
        <v>1394</v>
      </c>
      <c r="D1049" t="s">
        <v>863</v>
      </c>
      <c r="F1049" s="6">
        <v>190930</v>
      </c>
      <c r="G1049" s="62"/>
      <c r="H1049" s="6">
        <v>8333</v>
      </c>
      <c r="I1049" s="62"/>
    </row>
    <row r="1050" spans="2:9" ht="12.75">
      <c r="B1050" s="13" t="s">
        <v>1398</v>
      </c>
      <c r="E1050" t="s">
        <v>890</v>
      </c>
      <c r="F1050" s="6">
        <v>166621</v>
      </c>
      <c r="G1050" s="62"/>
      <c r="H1050" s="6">
        <v>7344</v>
      </c>
      <c r="I1050" s="62"/>
    </row>
    <row r="1051" spans="2:9" ht="12.75">
      <c r="B1051" s="13" t="s">
        <v>1589</v>
      </c>
      <c r="E1051" t="s">
        <v>864</v>
      </c>
      <c r="F1051" s="6">
        <v>59864</v>
      </c>
      <c r="G1051" s="62"/>
      <c r="H1051" s="6">
        <v>2548</v>
      </c>
      <c r="I1051" s="62"/>
    </row>
    <row r="1052" spans="2:9" ht="12.75">
      <c r="B1052" s="13" t="s">
        <v>332</v>
      </c>
      <c r="D1052" t="s">
        <v>891</v>
      </c>
      <c r="F1052" s="6">
        <v>37689</v>
      </c>
      <c r="G1052" s="62"/>
      <c r="H1052" s="6">
        <v>2608</v>
      </c>
      <c r="I1052" s="62"/>
    </row>
    <row r="1053" spans="2:9" ht="12.75">
      <c r="B1053" s="13" t="s">
        <v>333</v>
      </c>
      <c r="E1053" t="s">
        <v>892</v>
      </c>
      <c r="F1053" s="6">
        <v>65221</v>
      </c>
      <c r="G1053" s="62"/>
      <c r="H1053" s="6">
        <v>2031</v>
      </c>
      <c r="I1053" s="62"/>
    </row>
    <row r="1054" spans="2:9" ht="12.75">
      <c r="B1054" s="13" t="s">
        <v>1459</v>
      </c>
      <c r="D1054" t="s">
        <v>893</v>
      </c>
      <c r="F1054" s="6">
        <v>221447</v>
      </c>
      <c r="G1054" s="62"/>
      <c r="H1054" s="6">
        <v>3784</v>
      </c>
      <c r="I1054" s="62"/>
    </row>
    <row r="1055" spans="2:9" ht="12.75">
      <c r="B1055" s="13" t="s">
        <v>1460</v>
      </c>
      <c r="E1055" t="s">
        <v>892</v>
      </c>
      <c r="F1055" s="6">
        <v>19062</v>
      </c>
      <c r="G1055" s="62"/>
      <c r="H1055" s="6">
        <v>603</v>
      </c>
      <c r="I1055" s="62"/>
    </row>
    <row r="1056" spans="2:9" ht="12.75">
      <c r="B1056" s="13" t="s">
        <v>1095</v>
      </c>
      <c r="C1056" t="s">
        <v>894</v>
      </c>
      <c r="F1056" s="6">
        <v>834260</v>
      </c>
      <c r="G1056" s="62"/>
      <c r="H1056" s="6">
        <v>21095</v>
      </c>
      <c r="I1056" s="62"/>
    </row>
    <row r="1057" spans="2:9" ht="12.75">
      <c r="B1057" s="13" t="s">
        <v>1096</v>
      </c>
      <c r="C1057" t="s">
        <v>895</v>
      </c>
      <c r="F1057" s="6">
        <v>3286999</v>
      </c>
      <c r="G1057" s="62"/>
      <c r="H1057" s="6">
        <v>92444</v>
      </c>
      <c r="I1057" s="62"/>
    </row>
    <row r="1058" spans="3:9" ht="12.75">
      <c r="C1058" s="1" t="s">
        <v>1566</v>
      </c>
      <c r="G1058" s="62">
        <f>SUM(F1048:F1057)</f>
        <v>4882093</v>
      </c>
      <c r="I1058" s="62">
        <f>SUM(H1048:H1057)</f>
        <v>140790</v>
      </c>
    </row>
    <row r="1059" spans="1:9" ht="12.75">
      <c r="A1059" s="69">
        <v>184</v>
      </c>
      <c r="C1059" t="s">
        <v>896</v>
      </c>
      <c r="F1059" s="6">
        <v>125702</v>
      </c>
      <c r="G1059" s="62"/>
      <c r="H1059" s="6">
        <v>5346</v>
      </c>
      <c r="I1059" s="62"/>
    </row>
    <row r="1060" spans="1:9" ht="12.75">
      <c r="A1060" s="69">
        <v>185</v>
      </c>
      <c r="B1060" s="13">
        <v>1</v>
      </c>
      <c r="C1060" t="s">
        <v>897</v>
      </c>
      <c r="F1060" s="6">
        <v>385237</v>
      </c>
      <c r="G1060" s="62"/>
      <c r="H1060" s="6">
        <v>1377</v>
      </c>
      <c r="I1060" s="62"/>
    </row>
    <row r="1061" spans="2:9" ht="12.75">
      <c r="B1061" s="13">
        <v>2</v>
      </c>
      <c r="D1061" t="s">
        <v>898</v>
      </c>
      <c r="F1061" s="6">
        <v>489063</v>
      </c>
      <c r="G1061" s="62"/>
      <c r="H1061" s="6">
        <v>1953</v>
      </c>
      <c r="I1061" s="62"/>
    </row>
    <row r="1062" spans="1:9" ht="12.75">
      <c r="A1062" s="69">
        <v>186</v>
      </c>
      <c r="B1062" s="13" t="s">
        <v>1394</v>
      </c>
      <c r="C1062" t="s">
        <v>1567</v>
      </c>
      <c r="F1062" s="6">
        <v>4595967</v>
      </c>
      <c r="G1062" s="62"/>
      <c r="H1062" s="6">
        <v>198487</v>
      </c>
      <c r="I1062" s="62"/>
    </row>
    <row r="1063" spans="2:9" ht="12.75">
      <c r="B1063" s="13" t="s">
        <v>1398</v>
      </c>
      <c r="D1063" t="s">
        <v>1568</v>
      </c>
      <c r="F1063" s="6">
        <v>22979</v>
      </c>
      <c r="G1063" s="62"/>
      <c r="H1063" s="6">
        <v>918</v>
      </c>
      <c r="I1063" s="62"/>
    </row>
    <row r="1064" spans="2:9" ht="12.75">
      <c r="B1064" s="13" t="s">
        <v>332</v>
      </c>
      <c r="D1064" t="s">
        <v>899</v>
      </c>
      <c r="F1064" s="6">
        <v>3488831</v>
      </c>
      <c r="G1064" s="62"/>
      <c r="H1064" s="6">
        <v>92552</v>
      </c>
      <c r="I1064" s="62"/>
    </row>
    <row r="1065" spans="2:9" ht="12.75">
      <c r="B1065" s="13" t="s">
        <v>1399</v>
      </c>
      <c r="E1065" t="s">
        <v>900</v>
      </c>
      <c r="F1065" s="6">
        <v>41</v>
      </c>
      <c r="G1065" s="62"/>
      <c r="H1065" s="6">
        <v>0</v>
      </c>
      <c r="I1065" s="62"/>
    </row>
    <row r="1066" spans="2:9" ht="12.75">
      <c r="B1066" s="13" t="s">
        <v>333</v>
      </c>
      <c r="D1066" t="s">
        <v>901</v>
      </c>
      <c r="F1066" s="6">
        <v>481419</v>
      </c>
      <c r="G1066" s="62"/>
      <c r="H1066" s="6">
        <v>10546</v>
      </c>
      <c r="I1066" s="62"/>
    </row>
    <row r="1067" spans="2:9" ht="12.75">
      <c r="B1067" s="13" t="s">
        <v>1399</v>
      </c>
      <c r="E1067" t="s">
        <v>900</v>
      </c>
      <c r="F1067" s="6">
        <v>40</v>
      </c>
      <c r="G1067" s="62"/>
      <c r="H1067" s="6">
        <v>1</v>
      </c>
      <c r="I1067" s="62"/>
    </row>
    <row r="1068" spans="2:9" ht="12.75">
      <c r="B1068" s="13" t="s">
        <v>1459</v>
      </c>
      <c r="D1068" t="s">
        <v>902</v>
      </c>
      <c r="F1068" s="6">
        <v>7420945</v>
      </c>
      <c r="G1068" s="62"/>
      <c r="H1068" s="6">
        <v>166402</v>
      </c>
      <c r="I1068" s="62"/>
    </row>
    <row r="1069" spans="2:9" ht="12.75">
      <c r="B1069" s="13" t="s">
        <v>1399</v>
      </c>
      <c r="E1069" t="s">
        <v>900</v>
      </c>
      <c r="F1069" s="6">
        <v>57</v>
      </c>
      <c r="G1069" s="62"/>
      <c r="H1069" s="6">
        <v>1</v>
      </c>
      <c r="I1069" s="62"/>
    </row>
    <row r="1070" spans="2:9" ht="12.75">
      <c r="B1070" s="13" t="s">
        <v>1460</v>
      </c>
      <c r="D1070" t="s">
        <v>903</v>
      </c>
      <c r="F1070" s="6">
        <v>1699146</v>
      </c>
      <c r="G1070" s="62"/>
      <c r="H1070" s="6">
        <v>33273</v>
      </c>
      <c r="I1070" s="62"/>
    </row>
    <row r="1071" spans="2:9" ht="12.75">
      <c r="B1071" s="13" t="s">
        <v>1399</v>
      </c>
      <c r="E1071" t="s">
        <v>900</v>
      </c>
      <c r="F1071" s="6">
        <v>10</v>
      </c>
      <c r="G1071" s="62"/>
      <c r="H1071" s="6">
        <v>0</v>
      </c>
      <c r="I1071" s="62"/>
    </row>
    <row r="1072" spans="3:9" ht="12.75">
      <c r="C1072" s="1" t="s">
        <v>1569</v>
      </c>
      <c r="G1072" s="62">
        <f>SUM(F1062:F1071)</f>
        <v>17709435</v>
      </c>
      <c r="I1072" s="62">
        <f>SUM(H1062:H1071)</f>
        <v>502180</v>
      </c>
    </row>
    <row r="1073" spans="3:9" ht="12.75">
      <c r="C1073" t="s">
        <v>904</v>
      </c>
      <c r="G1073" s="62"/>
      <c r="I1073" s="62"/>
    </row>
    <row r="1074" spans="1:9" ht="12.75">
      <c r="A1074" s="69">
        <v>187</v>
      </c>
      <c r="B1074" s="13">
        <v>1</v>
      </c>
      <c r="D1074" t="s">
        <v>905</v>
      </c>
      <c r="F1074" s="6">
        <v>1619456</v>
      </c>
      <c r="G1074" s="62"/>
      <c r="H1074" s="6">
        <v>99590</v>
      </c>
      <c r="I1074" s="62"/>
    </row>
    <row r="1075" spans="2:9" ht="12.75">
      <c r="B1075" s="13">
        <v>2</v>
      </c>
      <c r="D1075" t="s">
        <v>906</v>
      </c>
      <c r="F1075" s="6">
        <v>1381650</v>
      </c>
      <c r="G1075" s="62"/>
      <c r="H1075" s="6">
        <v>28158</v>
      </c>
      <c r="I1075" s="62"/>
    </row>
    <row r="1076" spans="2:9" ht="12.75">
      <c r="B1076" s="13">
        <v>3</v>
      </c>
      <c r="D1076" t="s">
        <v>907</v>
      </c>
      <c r="F1076" s="6">
        <v>130286</v>
      </c>
      <c r="G1076" s="62"/>
      <c r="H1076" s="6">
        <v>1709</v>
      </c>
      <c r="I1076" s="62"/>
    </row>
    <row r="1077" spans="2:9" ht="12.75">
      <c r="B1077" s="13">
        <v>4</v>
      </c>
      <c r="D1077" t="s">
        <v>908</v>
      </c>
      <c r="F1077" s="6">
        <v>68748</v>
      </c>
      <c r="G1077" s="62"/>
      <c r="H1077" s="6">
        <v>558</v>
      </c>
      <c r="I1077" s="62"/>
    </row>
    <row r="1078" spans="3:9" ht="12.75">
      <c r="C1078" t="s">
        <v>909</v>
      </c>
      <c r="G1078" s="62"/>
      <c r="I1078" s="62"/>
    </row>
    <row r="1079" spans="1:9" ht="12.75">
      <c r="A1079" s="69">
        <v>188</v>
      </c>
      <c r="B1079" s="13">
        <v>1</v>
      </c>
      <c r="D1079" t="s">
        <v>910</v>
      </c>
      <c r="F1079" s="6">
        <v>621640</v>
      </c>
      <c r="G1079" s="62"/>
      <c r="H1079" s="6">
        <v>25635</v>
      </c>
      <c r="I1079" s="62"/>
    </row>
    <row r="1080" spans="2:9" ht="12.75">
      <c r="B1080" s="13">
        <v>2</v>
      </c>
      <c r="D1080" t="s">
        <v>906</v>
      </c>
      <c r="F1080" s="6">
        <v>1798655</v>
      </c>
      <c r="G1080" s="62"/>
      <c r="H1080" s="6">
        <v>41132</v>
      </c>
      <c r="I1080" s="62"/>
    </row>
    <row r="1081" spans="2:9" ht="12.75">
      <c r="B1081" s="13">
        <v>3</v>
      </c>
      <c r="D1081" t="s">
        <v>907</v>
      </c>
      <c r="F1081" s="6">
        <v>104439</v>
      </c>
      <c r="G1081" s="62"/>
      <c r="H1081" s="6">
        <v>902</v>
      </c>
      <c r="I1081" s="62"/>
    </row>
    <row r="1082" spans="2:9" ht="12.75">
      <c r="B1082" s="13">
        <v>4</v>
      </c>
      <c r="D1082" t="s">
        <v>908</v>
      </c>
      <c r="F1082" s="6">
        <v>194430</v>
      </c>
      <c r="G1082" s="62"/>
      <c r="H1082" s="6">
        <v>1132</v>
      </c>
      <c r="I1082" s="62"/>
    </row>
    <row r="1083" spans="1:9" ht="12.75" customHeight="1">
      <c r="A1083" s="69" t="s">
        <v>911</v>
      </c>
      <c r="B1083" s="13">
        <v>1</v>
      </c>
      <c r="C1083" s="191" t="s">
        <v>913</v>
      </c>
      <c r="D1083" s="191"/>
      <c r="E1083" s="191"/>
      <c r="F1083" s="6">
        <v>0</v>
      </c>
      <c r="G1083" s="62"/>
      <c r="H1083" s="6">
        <v>0</v>
      </c>
      <c r="I1083" s="62"/>
    </row>
    <row r="1084" spans="2:9" ht="12.75">
      <c r="B1084" s="13">
        <v>2</v>
      </c>
      <c r="C1084" s="191"/>
      <c r="D1084" s="191"/>
      <c r="E1084" s="191"/>
      <c r="F1084" s="6">
        <v>1022</v>
      </c>
      <c r="G1084" s="62"/>
      <c r="H1084" s="6">
        <v>6</v>
      </c>
      <c r="I1084" s="62"/>
    </row>
    <row r="1085" spans="2:9" ht="12.75">
      <c r="B1085" s="13">
        <v>3</v>
      </c>
      <c r="C1085" s="191"/>
      <c r="D1085" s="191"/>
      <c r="E1085" s="191"/>
      <c r="F1085" s="6">
        <v>2</v>
      </c>
      <c r="G1085" s="62"/>
      <c r="H1085" s="6">
        <v>0</v>
      </c>
      <c r="I1085" s="62"/>
    </row>
    <row r="1086" spans="1:9" ht="12.75">
      <c r="A1086" s="69" t="s">
        <v>912</v>
      </c>
      <c r="B1086" s="13">
        <v>1</v>
      </c>
      <c r="C1086" s="191"/>
      <c r="D1086" s="191"/>
      <c r="E1086" s="191"/>
      <c r="F1086" s="6">
        <v>3827</v>
      </c>
      <c r="G1086" s="62"/>
      <c r="H1086" s="6">
        <v>43</v>
      </c>
      <c r="I1086" s="62"/>
    </row>
    <row r="1087" spans="2:9" ht="12.75">
      <c r="B1087" s="13">
        <v>2</v>
      </c>
      <c r="C1087" s="191"/>
      <c r="D1087" s="191"/>
      <c r="E1087" s="191"/>
      <c r="F1087" s="6">
        <v>7170</v>
      </c>
      <c r="G1087" s="62"/>
      <c r="H1087" s="6">
        <v>42</v>
      </c>
      <c r="I1087" s="62"/>
    </row>
    <row r="1088" spans="2:9" ht="12.75">
      <c r="B1088" s="13">
        <v>3</v>
      </c>
      <c r="C1088" s="191"/>
      <c r="D1088" s="191"/>
      <c r="E1088" s="191"/>
      <c r="F1088" s="6">
        <v>1064</v>
      </c>
      <c r="G1088" s="62"/>
      <c r="H1088" s="6">
        <v>3</v>
      </c>
      <c r="I1088" s="62"/>
    </row>
    <row r="1089" spans="1:9" ht="12.75">
      <c r="A1089" s="69">
        <v>189</v>
      </c>
      <c r="C1089" t="s">
        <v>914</v>
      </c>
      <c r="F1089" s="6">
        <v>457985</v>
      </c>
      <c r="G1089" s="62"/>
      <c r="H1089" s="6">
        <v>4589</v>
      </c>
      <c r="I1089" s="62"/>
    </row>
    <row r="1090" spans="3:9" ht="12.75">
      <c r="C1090" s="1" t="s">
        <v>915</v>
      </c>
      <c r="G1090" s="62">
        <f>SUM(F1073:F1089)</f>
        <v>6390374</v>
      </c>
      <c r="I1090" s="62">
        <f>SUM(H1073:H1089)</f>
        <v>203499</v>
      </c>
    </row>
    <row r="1091" spans="1:9" ht="12.75">
      <c r="A1091" s="69">
        <v>190</v>
      </c>
      <c r="B1091" s="13" t="s">
        <v>1652</v>
      </c>
      <c r="C1091" t="s">
        <v>916</v>
      </c>
      <c r="F1091" s="6">
        <v>283251</v>
      </c>
      <c r="G1091" s="62"/>
      <c r="H1091" s="6">
        <v>59157</v>
      </c>
      <c r="I1091" s="62"/>
    </row>
    <row r="1092" spans="2:9" ht="12.75">
      <c r="B1092" s="13" t="s">
        <v>1165</v>
      </c>
      <c r="C1092" t="s">
        <v>917</v>
      </c>
      <c r="F1092" s="6">
        <v>115180</v>
      </c>
      <c r="G1092" s="62"/>
      <c r="H1092" s="6">
        <v>28462</v>
      </c>
      <c r="I1092" s="62"/>
    </row>
    <row r="1093" spans="2:9" ht="12.75">
      <c r="B1093" s="13" t="s">
        <v>1653</v>
      </c>
      <c r="C1093" t="s">
        <v>1630</v>
      </c>
      <c r="F1093" s="6">
        <v>122344</v>
      </c>
      <c r="G1093" s="62"/>
      <c r="H1093" s="6">
        <v>7814</v>
      </c>
      <c r="I1093" s="62"/>
    </row>
    <row r="1094" spans="1:9" ht="12.75">
      <c r="A1094" s="69">
        <v>191</v>
      </c>
      <c r="C1094" t="s">
        <v>1587</v>
      </c>
      <c r="F1094" s="6">
        <v>83457</v>
      </c>
      <c r="G1094" s="62"/>
      <c r="H1094" s="6">
        <v>22268</v>
      </c>
      <c r="I1094" s="62"/>
    </row>
    <row r="1095" spans="2:9" ht="12.75">
      <c r="B1095" s="13" t="s">
        <v>1399</v>
      </c>
      <c r="C1095" t="s">
        <v>918</v>
      </c>
      <c r="F1095" s="6">
        <v>13823</v>
      </c>
      <c r="G1095" s="62"/>
      <c r="H1095" s="6">
        <v>1279</v>
      </c>
      <c r="I1095" s="62"/>
    </row>
    <row r="1096" spans="3:9" ht="12.75">
      <c r="C1096" t="s">
        <v>919</v>
      </c>
      <c r="G1096" s="62"/>
      <c r="I1096" s="62"/>
    </row>
    <row r="1097" spans="1:9" ht="12.75">
      <c r="A1097" s="69">
        <v>192</v>
      </c>
      <c r="B1097" s="13">
        <v>1</v>
      </c>
      <c r="D1097" t="s">
        <v>920</v>
      </c>
      <c r="F1097" s="6">
        <v>202762</v>
      </c>
      <c r="G1097" s="62"/>
      <c r="H1097" s="6">
        <v>4193</v>
      </c>
      <c r="I1097" s="62"/>
    </row>
    <row r="1098" spans="2:9" ht="12.75">
      <c r="B1098" s="13" t="s">
        <v>1399</v>
      </c>
      <c r="E1098" t="s">
        <v>921</v>
      </c>
      <c r="F1098" s="6">
        <v>823</v>
      </c>
      <c r="G1098" s="62"/>
      <c r="H1098" s="6">
        <v>8</v>
      </c>
      <c r="I1098" s="62"/>
    </row>
    <row r="1099" spans="2:9" ht="12.75">
      <c r="B1099" s="13">
        <v>2</v>
      </c>
      <c r="D1099" t="s">
        <v>922</v>
      </c>
      <c r="F1099" s="6">
        <v>34380</v>
      </c>
      <c r="G1099" s="62"/>
      <c r="H1099" s="6">
        <v>518</v>
      </c>
      <c r="I1099" s="62"/>
    </row>
    <row r="1100" spans="2:9" ht="12.75">
      <c r="B1100" s="13" t="s">
        <v>1399</v>
      </c>
      <c r="E1100" t="s">
        <v>921</v>
      </c>
      <c r="F1100" s="6">
        <v>0</v>
      </c>
      <c r="G1100" s="62"/>
      <c r="H1100" s="6">
        <v>0</v>
      </c>
      <c r="I1100" s="62"/>
    </row>
    <row r="1101" spans="2:9" ht="12.75">
      <c r="B1101" s="13">
        <v>3</v>
      </c>
      <c r="D1101" t="s">
        <v>236</v>
      </c>
      <c r="F1101" s="6">
        <v>88956</v>
      </c>
      <c r="G1101" s="62"/>
      <c r="H1101" s="6">
        <v>633</v>
      </c>
      <c r="I1101" s="62"/>
    </row>
    <row r="1102" spans="2:9" ht="12.75">
      <c r="B1102" s="13" t="s">
        <v>1399</v>
      </c>
      <c r="E1102" t="s">
        <v>921</v>
      </c>
      <c r="F1102" s="6">
        <v>286</v>
      </c>
      <c r="G1102" s="62"/>
      <c r="H1102" s="6">
        <v>1</v>
      </c>
      <c r="I1102" s="62"/>
    </row>
    <row r="1103" spans="1:9" ht="12.75">
      <c r="A1103" s="69">
        <v>193</v>
      </c>
      <c r="C1103" t="s">
        <v>923</v>
      </c>
      <c r="F1103" s="6">
        <v>1022953</v>
      </c>
      <c r="G1103" s="62"/>
      <c r="H1103" s="6">
        <v>33351</v>
      </c>
      <c r="I1103" s="62"/>
    </row>
    <row r="1104" spans="2:9" ht="12.75">
      <c r="B1104" s="13" t="s">
        <v>865</v>
      </c>
      <c r="C1104" t="s">
        <v>924</v>
      </c>
      <c r="F1104" s="6">
        <v>15075</v>
      </c>
      <c r="G1104" s="62"/>
      <c r="H1104" s="6">
        <v>72</v>
      </c>
      <c r="I1104" s="62"/>
    </row>
    <row r="1105" spans="2:9" ht="12.75">
      <c r="B1105" s="13" t="s">
        <v>866</v>
      </c>
      <c r="C1105" t="s">
        <v>925</v>
      </c>
      <c r="F1105" s="6">
        <v>1019</v>
      </c>
      <c r="G1105" s="62"/>
      <c r="H1105" s="6">
        <v>3</v>
      </c>
      <c r="I1105" s="62"/>
    </row>
    <row r="1106" spans="1:9" ht="12.75">
      <c r="A1106" s="69">
        <v>194</v>
      </c>
      <c r="B1106" s="13" t="s">
        <v>1652</v>
      </c>
      <c r="C1106" t="s">
        <v>237</v>
      </c>
      <c r="F1106" s="6">
        <v>1541</v>
      </c>
      <c r="G1106" s="62"/>
      <c r="H1106" s="6">
        <v>53</v>
      </c>
      <c r="I1106" s="62"/>
    </row>
    <row r="1107" spans="2:9" ht="12.75">
      <c r="B1107" s="13" t="s">
        <v>1653</v>
      </c>
      <c r="C1107" t="s">
        <v>238</v>
      </c>
      <c r="F1107" s="6">
        <v>76981</v>
      </c>
      <c r="G1107" s="62"/>
      <c r="H1107" s="6">
        <v>2605</v>
      </c>
      <c r="I1107" s="62"/>
    </row>
    <row r="1108" spans="2:9" ht="12.75">
      <c r="B1108" s="13" t="s">
        <v>1658</v>
      </c>
      <c r="C1108" t="s">
        <v>926</v>
      </c>
      <c r="F1108" s="6">
        <v>70992</v>
      </c>
      <c r="G1108" s="62"/>
      <c r="H1108" s="6">
        <v>3096</v>
      </c>
      <c r="I1108" s="62"/>
    </row>
    <row r="1109" spans="2:9" ht="12.75">
      <c r="B1109" s="13" t="s">
        <v>1666</v>
      </c>
      <c r="C1109" t="s">
        <v>927</v>
      </c>
      <c r="F1109" s="6">
        <v>165387</v>
      </c>
      <c r="G1109" s="62"/>
      <c r="H1109" s="6">
        <v>5116</v>
      </c>
      <c r="I1109" s="62"/>
    </row>
    <row r="1110" spans="2:9" ht="12.75">
      <c r="B1110" s="13" t="s">
        <v>1667</v>
      </c>
      <c r="C1110" t="s">
        <v>928</v>
      </c>
      <c r="F1110" s="6">
        <v>7440</v>
      </c>
      <c r="G1110" s="62"/>
      <c r="H1110" s="6">
        <v>284</v>
      </c>
      <c r="I1110" s="62"/>
    </row>
    <row r="1111" spans="2:9" ht="12.75">
      <c r="B1111" s="13" t="s">
        <v>239</v>
      </c>
      <c r="C1111" t="s">
        <v>240</v>
      </c>
      <c r="F1111" s="6">
        <v>3102</v>
      </c>
      <c r="G1111" s="62"/>
      <c r="H1111" s="6">
        <v>229</v>
      </c>
      <c r="I1111" s="62"/>
    </row>
    <row r="1112" spans="3:9" ht="12.75">
      <c r="C1112" s="1" t="s">
        <v>241</v>
      </c>
      <c r="G1112" s="62">
        <f>SUM(F1091:F1111)</f>
        <v>2309752</v>
      </c>
      <c r="I1112" s="62">
        <f>SUM(H1091:H1111)</f>
        <v>169142</v>
      </c>
    </row>
    <row r="1113" spans="1:9" ht="12.75">
      <c r="A1113" s="77">
        <v>195</v>
      </c>
      <c r="B1113" s="82" t="s">
        <v>1652</v>
      </c>
      <c r="C1113" s="72" t="s">
        <v>929</v>
      </c>
      <c r="D1113" s="72"/>
      <c r="E1113" s="72"/>
      <c r="F1113" s="73"/>
      <c r="G1113" s="74"/>
      <c r="H1113" s="73"/>
      <c r="I1113" s="62"/>
    </row>
    <row r="1114" spans="1:9" ht="12.75">
      <c r="A1114" s="69">
        <v>195</v>
      </c>
      <c r="C1114" t="s">
        <v>930</v>
      </c>
      <c r="F1114" s="6">
        <v>3692650</v>
      </c>
      <c r="G1114" s="62"/>
      <c r="H1114" s="6">
        <v>6191</v>
      </c>
      <c r="I1114" s="62"/>
    </row>
    <row r="1115" spans="1:9" ht="12.75">
      <c r="A1115" s="69">
        <v>196</v>
      </c>
      <c r="C1115" t="s">
        <v>931</v>
      </c>
      <c r="F1115" s="6">
        <v>66455</v>
      </c>
      <c r="G1115" s="62"/>
      <c r="H1115" s="6">
        <v>84</v>
      </c>
      <c r="I1115" s="62"/>
    </row>
    <row r="1116" spans="1:9" ht="12.75">
      <c r="A1116" s="69">
        <v>197</v>
      </c>
      <c r="B1116" s="13" t="s">
        <v>1652</v>
      </c>
      <c r="C1116" t="s">
        <v>932</v>
      </c>
      <c r="F1116" s="6">
        <v>133680</v>
      </c>
      <c r="G1116" s="62"/>
      <c r="H1116" s="6">
        <v>449</v>
      </c>
      <c r="I1116" s="62"/>
    </row>
    <row r="1117" spans="2:9" ht="12.75">
      <c r="B1117" s="13" t="s">
        <v>1653</v>
      </c>
      <c r="C1117" t="s">
        <v>933</v>
      </c>
      <c r="F1117" s="6">
        <v>493308</v>
      </c>
      <c r="G1117" s="62"/>
      <c r="H1117" s="6">
        <v>1921</v>
      </c>
      <c r="I1117" s="62"/>
    </row>
    <row r="1118" spans="3:9" ht="12.75">
      <c r="C1118" s="1" t="s">
        <v>242</v>
      </c>
      <c r="G1118" s="62">
        <f>SUM(F1113:F1117)</f>
        <v>4386093</v>
      </c>
      <c r="I1118" s="62">
        <f>SUM(H1113:H1117)</f>
        <v>8645</v>
      </c>
    </row>
    <row r="1119" spans="1:9" ht="12.75">
      <c r="A1119" s="69">
        <v>198</v>
      </c>
      <c r="C1119" t="s">
        <v>934</v>
      </c>
      <c r="F1119" s="6">
        <v>150122</v>
      </c>
      <c r="G1119" s="62"/>
      <c r="H1119" s="6">
        <v>3425</v>
      </c>
      <c r="I1119" s="62"/>
    </row>
    <row r="1120" spans="1:9" ht="12.75">
      <c r="A1120" s="69">
        <v>199</v>
      </c>
      <c r="C1120" t="s">
        <v>935</v>
      </c>
      <c r="F1120" s="6">
        <v>4140909</v>
      </c>
      <c r="G1120" s="62"/>
      <c r="H1120" s="6">
        <v>34209</v>
      </c>
      <c r="I1120" s="62"/>
    </row>
    <row r="1121" spans="1:9" ht="12.75">
      <c r="A1121" s="69">
        <v>200</v>
      </c>
      <c r="D1121" t="s">
        <v>936</v>
      </c>
      <c r="F1121" s="6">
        <v>131121</v>
      </c>
      <c r="G1121" s="62"/>
      <c r="H1121" s="6">
        <v>764</v>
      </c>
      <c r="I1121" s="62"/>
    </row>
    <row r="1122" spans="2:9" ht="12.75">
      <c r="B1122" s="13" t="s">
        <v>937</v>
      </c>
      <c r="D1122" s="192" t="s">
        <v>939</v>
      </c>
      <c r="E1122" s="192"/>
      <c r="F1122" s="6">
        <v>73733</v>
      </c>
      <c r="G1122" s="62"/>
      <c r="H1122" s="6">
        <v>382</v>
      </c>
      <c r="I1122" s="62"/>
    </row>
    <row r="1123" spans="2:9" ht="12.75">
      <c r="B1123" s="13" t="s">
        <v>938</v>
      </c>
      <c r="D1123" s="192"/>
      <c r="E1123" s="192"/>
      <c r="F1123" s="6">
        <v>25348</v>
      </c>
      <c r="G1123" s="62"/>
      <c r="H1123" s="6">
        <v>112</v>
      </c>
      <c r="I1123" s="62"/>
    </row>
    <row r="1124" spans="1:9" ht="12.75">
      <c r="A1124" s="69">
        <v>201</v>
      </c>
      <c r="C1124" t="s">
        <v>940</v>
      </c>
      <c r="F1124" s="6">
        <v>23360</v>
      </c>
      <c r="G1124" s="62"/>
      <c r="H1124" s="6">
        <v>211</v>
      </c>
      <c r="I1124" s="62"/>
    </row>
    <row r="1125" spans="1:9" ht="12.75">
      <c r="A1125" s="69">
        <v>202</v>
      </c>
      <c r="C1125" t="s">
        <v>941</v>
      </c>
      <c r="F1125" s="6">
        <v>1678966</v>
      </c>
      <c r="G1125" s="62"/>
      <c r="H1125" s="6">
        <v>94563</v>
      </c>
      <c r="I1125" s="62"/>
    </row>
    <row r="1126" spans="1:9" ht="12.75">
      <c r="A1126" s="77"/>
      <c r="B1126" s="82" t="s">
        <v>1653</v>
      </c>
      <c r="C1126" s="72" t="s">
        <v>1041</v>
      </c>
      <c r="D1126" s="72"/>
      <c r="E1126" s="72"/>
      <c r="F1126" s="73"/>
      <c r="G1126" s="74"/>
      <c r="H1126" s="73"/>
      <c r="I1126" s="62"/>
    </row>
    <row r="1127" spans="1:9" ht="12.75">
      <c r="A1127" s="69">
        <v>203</v>
      </c>
      <c r="C1127" t="s">
        <v>1042</v>
      </c>
      <c r="F1127" s="6">
        <v>1164640</v>
      </c>
      <c r="G1127" s="62"/>
      <c r="H1127" s="6">
        <v>28544</v>
      </c>
      <c r="I1127" s="62"/>
    </row>
    <row r="1128" spans="2:9" ht="12.75">
      <c r="B1128" s="13" t="s">
        <v>1399</v>
      </c>
      <c r="D1128" t="s">
        <v>1043</v>
      </c>
      <c r="F1128" s="6">
        <v>405955</v>
      </c>
      <c r="G1128" s="62"/>
      <c r="H1128" s="6">
        <v>14152</v>
      </c>
      <c r="I1128" s="62"/>
    </row>
    <row r="1129" spans="1:12" ht="12.75">
      <c r="A1129" s="69">
        <v>204</v>
      </c>
      <c r="C1129" t="s">
        <v>942</v>
      </c>
      <c r="F1129" s="6">
        <v>15404</v>
      </c>
      <c r="G1129" s="62"/>
      <c r="H1129" s="25">
        <f>J1129/40</f>
        <v>68.025</v>
      </c>
      <c r="I1129" s="62"/>
      <c r="J1129" s="36">
        <v>2721</v>
      </c>
      <c r="K1129" s="37" t="s">
        <v>140</v>
      </c>
      <c r="L1129" s="38" t="s">
        <v>141</v>
      </c>
    </row>
    <row r="1130" spans="3:9" ht="12.75">
      <c r="C1130" s="1" t="s">
        <v>641</v>
      </c>
      <c r="G1130" s="62">
        <f>SUM(F1119:F1129)</f>
        <v>7809558</v>
      </c>
      <c r="I1130" s="80">
        <f>SUM(H1119:H1129)</f>
        <v>176430.025</v>
      </c>
    </row>
    <row r="1131" spans="1:9" ht="12.75">
      <c r="A1131" s="69">
        <v>205</v>
      </c>
      <c r="C1131" t="s">
        <v>642</v>
      </c>
      <c r="G1131" s="62"/>
      <c r="I1131" s="62"/>
    </row>
    <row r="1132" spans="2:9" ht="12.75">
      <c r="B1132" s="13" t="s">
        <v>1394</v>
      </c>
      <c r="D1132" t="s">
        <v>943</v>
      </c>
      <c r="F1132" s="6">
        <v>43809</v>
      </c>
      <c r="G1132" s="62"/>
      <c r="H1132" s="6">
        <v>53</v>
      </c>
      <c r="I1132" s="62"/>
    </row>
    <row r="1133" spans="2:9" ht="12.75">
      <c r="B1133" s="13" t="s">
        <v>1398</v>
      </c>
      <c r="D1133" t="s">
        <v>944</v>
      </c>
      <c r="F1133" s="6">
        <v>12786</v>
      </c>
      <c r="G1133" s="62"/>
      <c r="H1133" s="6">
        <v>49</v>
      </c>
      <c r="I1133" s="62"/>
    </row>
    <row r="1134" spans="2:9" ht="12.75">
      <c r="B1134" s="13" t="s">
        <v>946</v>
      </c>
      <c r="D1134" t="s">
        <v>945</v>
      </c>
      <c r="F1134" s="6">
        <v>526769</v>
      </c>
      <c r="G1134" s="62"/>
      <c r="H1134" s="6">
        <v>6229</v>
      </c>
      <c r="I1134" s="62"/>
    </row>
    <row r="1135" spans="2:9" ht="12.75">
      <c r="B1135" s="13" t="s">
        <v>947</v>
      </c>
      <c r="C1135" t="s">
        <v>948</v>
      </c>
      <c r="F1135" s="6">
        <v>13479</v>
      </c>
      <c r="G1135" s="62"/>
      <c r="H1135" s="6">
        <v>66</v>
      </c>
      <c r="I1135" s="62"/>
    </row>
    <row r="1136" spans="2:9" ht="12.75">
      <c r="B1136" s="13" t="s">
        <v>1373</v>
      </c>
      <c r="C1136" t="s">
        <v>1190</v>
      </c>
      <c r="F1136" s="6">
        <v>596482</v>
      </c>
      <c r="G1136" s="62"/>
      <c r="H1136" s="6">
        <v>6919</v>
      </c>
      <c r="I1136" s="62"/>
    </row>
    <row r="1137" spans="3:9" ht="12.75">
      <c r="C1137" t="s">
        <v>949</v>
      </c>
      <c r="G1137" s="62"/>
      <c r="I1137" s="62"/>
    </row>
    <row r="1138" spans="2:9" ht="12.75">
      <c r="B1138" s="13" t="s">
        <v>332</v>
      </c>
      <c r="D1138" t="s">
        <v>1191</v>
      </c>
      <c r="F1138" s="6">
        <v>167074</v>
      </c>
      <c r="G1138" s="62"/>
      <c r="H1138" s="6">
        <v>611</v>
      </c>
      <c r="I1138" s="62"/>
    </row>
    <row r="1139" spans="2:9" ht="12.75">
      <c r="B1139" s="13" t="s">
        <v>333</v>
      </c>
      <c r="D1139" t="s">
        <v>868</v>
      </c>
      <c r="F1139" s="6">
        <v>219471</v>
      </c>
      <c r="G1139" s="62"/>
      <c r="H1139" s="6">
        <v>2539</v>
      </c>
      <c r="I1139" s="62"/>
    </row>
    <row r="1140" spans="2:9" ht="12.75">
      <c r="B1140" s="13" t="s">
        <v>950</v>
      </c>
      <c r="C1140" s="191" t="s">
        <v>952</v>
      </c>
      <c r="D1140" s="191"/>
      <c r="E1140" s="191"/>
      <c r="F1140" s="6">
        <v>102536</v>
      </c>
      <c r="G1140" s="62"/>
      <c r="H1140" s="6">
        <v>864</v>
      </c>
      <c r="I1140" s="62"/>
    </row>
    <row r="1141" spans="2:9" ht="12.75">
      <c r="B1141" s="13" t="s">
        <v>951</v>
      </c>
      <c r="C1141" s="191"/>
      <c r="D1141" s="191"/>
      <c r="E1141" s="191"/>
      <c r="F1141" s="6">
        <v>74131</v>
      </c>
      <c r="G1141" s="62"/>
      <c r="H1141" s="6">
        <v>541</v>
      </c>
      <c r="I1141" s="62"/>
    </row>
    <row r="1142" spans="2:9" ht="12.75">
      <c r="B1142" s="13" t="s">
        <v>1163</v>
      </c>
      <c r="C1142" s="191"/>
      <c r="D1142" s="191"/>
      <c r="E1142" s="191"/>
      <c r="F1142" s="6">
        <v>11924</v>
      </c>
      <c r="G1142" s="62"/>
      <c r="H1142" s="6">
        <v>98</v>
      </c>
      <c r="I1142" s="62"/>
    </row>
    <row r="1143" spans="3:9" ht="12.75">
      <c r="C1143" s="1" t="s">
        <v>1192</v>
      </c>
      <c r="G1143" s="62">
        <f>SUM(F1131:F1142)</f>
        <v>1768461</v>
      </c>
      <c r="I1143" s="62">
        <f>SUM(H1131:H1142)</f>
        <v>17969</v>
      </c>
    </row>
    <row r="1144" spans="1:9" ht="12.75">
      <c r="A1144" s="69">
        <v>206</v>
      </c>
      <c r="B1144" s="13">
        <v>1</v>
      </c>
      <c r="C1144" t="s">
        <v>953</v>
      </c>
      <c r="F1144" s="6">
        <v>71775</v>
      </c>
      <c r="G1144" s="62"/>
      <c r="H1144" s="6">
        <v>341</v>
      </c>
      <c r="I1144" s="62"/>
    </row>
    <row r="1145" spans="2:9" ht="12.75">
      <c r="B1145" s="13">
        <v>2</v>
      </c>
      <c r="C1145" t="s">
        <v>954</v>
      </c>
      <c r="F1145" s="6">
        <v>99915</v>
      </c>
      <c r="G1145" s="62"/>
      <c r="H1145" s="6">
        <v>203</v>
      </c>
      <c r="I1145" s="62"/>
    </row>
    <row r="1146" spans="1:9" ht="12.75">
      <c r="A1146" s="69">
        <v>207</v>
      </c>
      <c r="B1146" s="13">
        <v>1</v>
      </c>
      <c r="C1146" t="s">
        <v>955</v>
      </c>
      <c r="F1146" s="6">
        <v>521600</v>
      </c>
      <c r="G1146" s="62"/>
      <c r="H1146" s="6">
        <v>518</v>
      </c>
      <c r="I1146" s="62"/>
    </row>
    <row r="1147" spans="2:9" ht="12.75">
      <c r="B1147" s="13" t="s">
        <v>332</v>
      </c>
      <c r="C1147" t="s">
        <v>956</v>
      </c>
      <c r="F1147" s="6">
        <v>634649</v>
      </c>
      <c r="G1147" s="62"/>
      <c r="H1147" s="6">
        <v>1352</v>
      </c>
      <c r="I1147" s="62"/>
    </row>
    <row r="1148" spans="2:9" ht="12.75">
      <c r="B1148" s="13" t="s">
        <v>333</v>
      </c>
      <c r="C1148" t="s">
        <v>957</v>
      </c>
      <c r="F1148" s="6">
        <v>437027</v>
      </c>
      <c r="G1148" s="62"/>
      <c r="H1148" s="6">
        <v>839</v>
      </c>
      <c r="I1148" s="62"/>
    </row>
    <row r="1149" spans="1:9" ht="12.75">
      <c r="A1149" s="69">
        <v>208</v>
      </c>
      <c r="B1149" s="13">
        <v>1</v>
      </c>
      <c r="C1149" t="s">
        <v>958</v>
      </c>
      <c r="F1149" s="6">
        <v>251730</v>
      </c>
      <c r="G1149" s="62"/>
      <c r="H1149" s="6">
        <v>465</v>
      </c>
      <c r="I1149" s="62"/>
    </row>
    <row r="1150" spans="2:9" ht="12.75">
      <c r="B1150" s="13">
        <v>2</v>
      </c>
      <c r="D1150" t="s">
        <v>959</v>
      </c>
      <c r="F1150" s="6">
        <v>104124</v>
      </c>
      <c r="G1150" s="62"/>
      <c r="H1150" s="6">
        <v>283</v>
      </c>
      <c r="I1150" s="62"/>
    </row>
    <row r="1151" spans="1:9" ht="12.75">
      <c r="A1151" s="77"/>
      <c r="B1151" s="82"/>
      <c r="C1151" s="103" t="s">
        <v>1193</v>
      </c>
      <c r="D1151" s="72"/>
      <c r="E1151" s="72"/>
      <c r="F1151" s="73"/>
      <c r="G1151" s="74">
        <f>SUM(F1025:F1150)</f>
        <v>145794441</v>
      </c>
      <c r="H1151" s="73"/>
      <c r="I1151" s="74">
        <f>SUM(H1025:H1150)</f>
        <v>14880816.025</v>
      </c>
    </row>
    <row r="1152" spans="1:9" ht="12.75">
      <c r="A1152" s="77"/>
      <c r="B1152" s="103" t="s">
        <v>1194</v>
      </c>
      <c r="C1152" s="72"/>
      <c r="D1152" s="72"/>
      <c r="E1152" s="72"/>
      <c r="F1152" s="73"/>
      <c r="G1152" s="74"/>
      <c r="H1152" s="73"/>
      <c r="I1152" s="74"/>
    </row>
    <row r="1153" spans="1:9" ht="12.75">
      <c r="A1153" s="69">
        <v>209</v>
      </c>
      <c r="B1153" s="13">
        <v>1</v>
      </c>
      <c r="C1153" t="s">
        <v>960</v>
      </c>
      <c r="F1153" s="6">
        <v>99093</v>
      </c>
      <c r="G1153" s="62"/>
      <c r="H1153" s="6">
        <v>630</v>
      </c>
      <c r="I1153" s="62"/>
    </row>
    <row r="1154" spans="2:9" ht="12.75">
      <c r="B1154" s="13">
        <v>2</v>
      </c>
      <c r="C1154" t="s">
        <v>961</v>
      </c>
      <c r="F1154" s="6">
        <v>110450</v>
      </c>
      <c r="G1154" s="62"/>
      <c r="H1154" s="6">
        <v>304</v>
      </c>
      <c r="I1154" s="62"/>
    </row>
    <row r="1155" spans="3:9" ht="12.75">
      <c r="C1155" t="s">
        <v>1195</v>
      </c>
      <c r="G1155" s="62"/>
      <c r="I1155" s="62"/>
    </row>
    <row r="1156" spans="2:9" ht="12.75">
      <c r="B1156" s="13" t="s">
        <v>1459</v>
      </c>
      <c r="D1156" t="s">
        <v>1196</v>
      </c>
      <c r="F1156" s="6">
        <v>54088</v>
      </c>
      <c r="G1156" s="62"/>
      <c r="H1156" s="6">
        <v>1274</v>
      </c>
      <c r="I1156" s="62"/>
    </row>
    <row r="1157" spans="2:9" ht="12.75">
      <c r="B1157" s="13" t="s">
        <v>1460</v>
      </c>
      <c r="D1157" t="s">
        <v>1197</v>
      </c>
      <c r="F1157" s="6">
        <v>91992</v>
      </c>
      <c r="G1157" s="62"/>
      <c r="H1157" s="6">
        <v>2052</v>
      </c>
      <c r="I1157" s="62"/>
    </row>
    <row r="1158" spans="2:9" ht="12.75">
      <c r="B1158" s="13" t="s">
        <v>1095</v>
      </c>
      <c r="C1158" t="s">
        <v>1198</v>
      </c>
      <c r="F1158" s="6">
        <v>60221</v>
      </c>
      <c r="G1158" s="62"/>
      <c r="H1158" s="6">
        <v>221</v>
      </c>
      <c r="I1158" s="62"/>
    </row>
    <row r="1159" spans="2:9" ht="12.75">
      <c r="B1159" s="13" t="s">
        <v>1096</v>
      </c>
      <c r="D1159" t="s">
        <v>962</v>
      </c>
      <c r="F1159" s="6">
        <v>267147</v>
      </c>
      <c r="G1159" s="62"/>
      <c r="H1159" s="6">
        <v>445</v>
      </c>
      <c r="I1159" s="62"/>
    </row>
    <row r="1160" spans="2:9" ht="12.75">
      <c r="B1160" s="13">
        <v>5</v>
      </c>
      <c r="D1160" t="s">
        <v>1518</v>
      </c>
      <c r="F1160" s="6">
        <v>27738</v>
      </c>
      <c r="G1160" s="62"/>
      <c r="H1160" s="6">
        <v>86</v>
      </c>
      <c r="I1160" s="62"/>
    </row>
    <row r="1161" spans="2:9" ht="12.75">
      <c r="B1161" s="13">
        <v>6</v>
      </c>
      <c r="C1161" t="s">
        <v>963</v>
      </c>
      <c r="F1161" s="6">
        <v>319306</v>
      </c>
      <c r="G1161" s="62"/>
      <c r="H1161" s="6">
        <v>221</v>
      </c>
      <c r="I1161" s="62"/>
    </row>
    <row r="1162" spans="2:9" ht="12.75">
      <c r="B1162" s="13">
        <v>7</v>
      </c>
      <c r="C1162" t="s">
        <v>964</v>
      </c>
      <c r="F1162" s="6">
        <v>64549</v>
      </c>
      <c r="G1162" s="62"/>
      <c r="H1162" s="6">
        <v>27</v>
      </c>
      <c r="I1162" s="62"/>
    </row>
    <row r="1163" spans="2:9" ht="12.75" customHeight="1">
      <c r="B1163" s="13" t="s">
        <v>1172</v>
      </c>
      <c r="C1163" t="s">
        <v>965</v>
      </c>
      <c r="G1163" s="62"/>
      <c r="I1163" s="62"/>
    </row>
    <row r="1164" spans="2:9" ht="12.75">
      <c r="B1164" s="13" t="s">
        <v>1199</v>
      </c>
      <c r="D1164" t="s">
        <v>969</v>
      </c>
      <c r="F1164" s="6">
        <v>18370</v>
      </c>
      <c r="G1164" s="62"/>
      <c r="H1164" s="6">
        <v>5</v>
      </c>
      <c r="I1164" s="62"/>
    </row>
    <row r="1165" spans="2:9" ht="12.75">
      <c r="B1165" s="13" t="s">
        <v>1200</v>
      </c>
      <c r="D1165" t="s">
        <v>970</v>
      </c>
      <c r="F1165" s="6">
        <v>4967</v>
      </c>
      <c r="G1165" s="62"/>
      <c r="H1165" s="6">
        <v>41</v>
      </c>
      <c r="I1165" s="62"/>
    </row>
    <row r="1166" spans="2:9" ht="12.75">
      <c r="B1166" s="13" t="s">
        <v>966</v>
      </c>
      <c r="D1166" t="s">
        <v>775</v>
      </c>
      <c r="F1166" s="6">
        <v>1010</v>
      </c>
      <c r="G1166" s="62"/>
      <c r="H1166" s="6">
        <v>7</v>
      </c>
      <c r="I1166" s="62"/>
    </row>
    <row r="1167" spans="2:9" ht="12.75">
      <c r="B1167" s="13" t="s">
        <v>967</v>
      </c>
      <c r="D1167" t="s">
        <v>776</v>
      </c>
      <c r="F1167" s="6">
        <v>336927</v>
      </c>
      <c r="G1167" s="62"/>
      <c r="H1167" s="6">
        <v>11925</v>
      </c>
      <c r="I1167" s="62"/>
    </row>
    <row r="1168" spans="2:9" ht="12.75">
      <c r="B1168" s="13" t="s">
        <v>968</v>
      </c>
      <c r="C1168" t="s">
        <v>777</v>
      </c>
      <c r="F1168" s="6">
        <v>9185</v>
      </c>
      <c r="G1168" s="62"/>
      <c r="H1168" s="6">
        <v>395</v>
      </c>
      <c r="I1168" s="62"/>
    </row>
    <row r="1169" spans="3:9" ht="12.75">
      <c r="C1169" s="1" t="s">
        <v>1201</v>
      </c>
      <c r="G1169" s="62">
        <f>SUM(F1153:F1168)</f>
        <v>1465043</v>
      </c>
      <c r="I1169" s="62">
        <f>SUM(H1153:H1168)</f>
        <v>17633</v>
      </c>
    </row>
    <row r="1170" spans="1:12" ht="12.75">
      <c r="A1170" s="69">
        <v>210</v>
      </c>
      <c r="B1170" s="13" t="s">
        <v>1394</v>
      </c>
      <c r="C1170" t="s">
        <v>778</v>
      </c>
      <c r="F1170" s="6">
        <v>329077</v>
      </c>
      <c r="G1170" s="62"/>
      <c r="H1170" s="25">
        <f>J1170/80</f>
        <v>1915.425</v>
      </c>
      <c r="I1170" s="62"/>
      <c r="J1170" s="23">
        <v>153234</v>
      </c>
      <c r="K1170" s="24" t="s">
        <v>622</v>
      </c>
      <c r="L1170" s="31" t="s">
        <v>1481</v>
      </c>
    </row>
    <row r="1171" spans="2:12" ht="12.75">
      <c r="B1171" s="13" t="s">
        <v>1394</v>
      </c>
      <c r="C1171" t="s">
        <v>779</v>
      </c>
      <c r="F1171" s="6">
        <v>38058</v>
      </c>
      <c r="G1171" s="62"/>
      <c r="H1171" s="25">
        <f>J1171/80</f>
        <v>248.2375</v>
      </c>
      <c r="I1171" s="62"/>
      <c r="J1171" s="23">
        <v>19859</v>
      </c>
      <c r="K1171" s="24" t="s">
        <v>622</v>
      </c>
      <c r="L1171" s="31" t="s">
        <v>1481</v>
      </c>
    </row>
    <row r="1172" spans="2:12" ht="12.75">
      <c r="B1172" s="13">
        <v>2</v>
      </c>
      <c r="C1172" s="57" t="s">
        <v>780</v>
      </c>
      <c r="F1172" s="6">
        <v>2349</v>
      </c>
      <c r="G1172" s="62"/>
      <c r="H1172" s="25">
        <f>J1172/80</f>
        <v>17.0125</v>
      </c>
      <c r="I1172" s="62"/>
      <c r="J1172" s="23">
        <v>1361</v>
      </c>
      <c r="K1172" s="24" t="s">
        <v>622</v>
      </c>
      <c r="L1172" s="31" t="s">
        <v>1481</v>
      </c>
    </row>
    <row r="1173" spans="2:9" ht="12.75">
      <c r="B1173" s="13">
        <v>3</v>
      </c>
      <c r="C1173" t="s">
        <v>1202</v>
      </c>
      <c r="F1173" s="6">
        <v>59</v>
      </c>
      <c r="G1173" s="62"/>
      <c r="H1173" s="6">
        <v>0</v>
      </c>
      <c r="I1173" s="62"/>
    </row>
    <row r="1174" spans="2:9" ht="12.75">
      <c r="B1174" s="13">
        <v>4</v>
      </c>
      <c r="C1174" s="59" t="s">
        <v>781</v>
      </c>
      <c r="F1174" s="6">
        <v>76105</v>
      </c>
      <c r="G1174" s="62"/>
      <c r="H1174" s="6">
        <v>165</v>
      </c>
      <c r="I1174" s="62"/>
    </row>
    <row r="1175" spans="2:12" ht="12.75">
      <c r="B1175" s="13">
        <v>5</v>
      </c>
      <c r="C1175" t="s">
        <v>1203</v>
      </c>
      <c r="F1175" s="6">
        <v>9376</v>
      </c>
      <c r="G1175" s="62"/>
      <c r="H1175" s="25">
        <f>J1175/80</f>
        <v>63.975</v>
      </c>
      <c r="I1175" s="62"/>
      <c r="J1175" s="23">
        <v>5118</v>
      </c>
      <c r="K1175" s="24" t="s">
        <v>622</v>
      </c>
      <c r="L1175" s="31" t="s">
        <v>1481</v>
      </c>
    </row>
    <row r="1176" spans="3:9" ht="12.75">
      <c r="C1176" s="1" t="s">
        <v>1204</v>
      </c>
      <c r="G1176" s="62">
        <f>SUM(F1170:F1175)</f>
        <v>455024</v>
      </c>
      <c r="I1176" s="62"/>
    </row>
    <row r="1177" spans="1:12" ht="12.75">
      <c r="A1177" s="69">
        <v>211</v>
      </c>
      <c r="B1177" s="13" t="s">
        <v>1394</v>
      </c>
      <c r="C1177" t="s">
        <v>782</v>
      </c>
      <c r="F1177" s="6">
        <v>6039</v>
      </c>
      <c r="G1177" s="62"/>
      <c r="H1177" s="25">
        <f>J1177/80</f>
        <v>14.9625</v>
      </c>
      <c r="I1177" s="62"/>
      <c r="J1177" s="23">
        <v>1197</v>
      </c>
      <c r="K1177" s="24" t="s">
        <v>622</v>
      </c>
      <c r="L1177" s="31" t="s">
        <v>1481</v>
      </c>
    </row>
    <row r="1178" spans="2:12" ht="12.75">
      <c r="B1178" s="13" t="s">
        <v>1398</v>
      </c>
      <c r="D1178" t="s">
        <v>783</v>
      </c>
      <c r="F1178" s="6">
        <v>32499</v>
      </c>
      <c r="G1178" s="62"/>
      <c r="H1178" s="25">
        <f>J1178/80</f>
        <v>53.5</v>
      </c>
      <c r="I1178" s="62"/>
      <c r="J1178" s="23">
        <v>4280</v>
      </c>
      <c r="K1178" s="24" t="s">
        <v>622</v>
      </c>
      <c r="L1178" s="31" t="s">
        <v>1481</v>
      </c>
    </row>
    <row r="1179" spans="2:12" ht="12.75">
      <c r="B1179" s="13">
        <v>2</v>
      </c>
      <c r="D1179" t="s">
        <v>784</v>
      </c>
      <c r="F1179" s="6">
        <v>335</v>
      </c>
      <c r="G1179" s="62"/>
      <c r="H1179" s="25">
        <f>J1179/80</f>
        <v>2.75</v>
      </c>
      <c r="I1179" s="62"/>
      <c r="J1179" s="23">
        <v>220</v>
      </c>
      <c r="K1179" s="24" t="s">
        <v>622</v>
      </c>
      <c r="L1179" s="31" t="s">
        <v>1481</v>
      </c>
    </row>
    <row r="1180" spans="2:12" ht="12.75">
      <c r="B1180" s="13">
        <v>3</v>
      </c>
      <c r="D1180" t="s">
        <v>785</v>
      </c>
      <c r="F1180" s="6">
        <v>100355</v>
      </c>
      <c r="G1180" s="62"/>
      <c r="H1180" s="25">
        <f>J1180/80</f>
        <v>727.525</v>
      </c>
      <c r="I1180" s="62"/>
      <c r="J1180" s="23">
        <v>58202</v>
      </c>
      <c r="K1180" s="24" t="s">
        <v>622</v>
      </c>
      <c r="L1180" s="31" t="s">
        <v>1481</v>
      </c>
    </row>
    <row r="1181" spans="3:9" ht="12.75">
      <c r="C1181" s="1" t="s">
        <v>1037</v>
      </c>
      <c r="D1181" s="18"/>
      <c r="E1181" s="18"/>
      <c r="G1181" s="62">
        <f>SUM(F1177:F1180)</f>
        <v>139228</v>
      </c>
      <c r="I1181" s="66">
        <f>SUM(J1177:J1180)</f>
        <v>63899</v>
      </c>
    </row>
    <row r="1182" spans="1:9" ht="12.75">
      <c r="A1182" s="69">
        <v>212</v>
      </c>
      <c r="B1182" s="13" t="s">
        <v>1394</v>
      </c>
      <c r="C1182" t="s">
        <v>786</v>
      </c>
      <c r="D1182" s="18"/>
      <c r="E1182" s="18"/>
      <c r="F1182" s="6">
        <v>404124</v>
      </c>
      <c r="G1182" s="62"/>
      <c r="H1182" s="6">
        <v>2881</v>
      </c>
      <c r="I1182" s="62"/>
    </row>
    <row r="1183" spans="2:9" ht="12.75">
      <c r="B1183" s="13" t="s">
        <v>1398</v>
      </c>
      <c r="D1183" t="s">
        <v>1038</v>
      </c>
      <c r="F1183" s="6">
        <v>246092</v>
      </c>
      <c r="G1183" s="62"/>
      <c r="H1183" s="6">
        <v>2326</v>
      </c>
      <c r="I1183" s="62"/>
    </row>
    <row r="1184" spans="2:9" ht="12.75">
      <c r="B1184" s="13" t="s">
        <v>332</v>
      </c>
      <c r="D1184" t="s">
        <v>787</v>
      </c>
      <c r="F1184" s="6">
        <v>81269</v>
      </c>
      <c r="G1184" s="62"/>
      <c r="H1184" s="6">
        <v>2556</v>
      </c>
      <c r="I1184" s="62"/>
    </row>
    <row r="1185" spans="2:9" ht="12.75">
      <c r="B1185" s="13" t="s">
        <v>333</v>
      </c>
      <c r="D1185" t="s">
        <v>789</v>
      </c>
      <c r="F1185" s="6">
        <v>326101</v>
      </c>
      <c r="G1185" s="62"/>
      <c r="H1185" s="6">
        <v>5107</v>
      </c>
      <c r="I1185" s="62"/>
    </row>
    <row r="1186" spans="3:9" ht="12.75">
      <c r="C1186" s="1" t="s">
        <v>1039</v>
      </c>
      <c r="G1186" s="62">
        <f>SUM(F1182:F1185)</f>
        <v>1057586</v>
      </c>
      <c r="I1186" s="62">
        <f>SUM(H1182:H1185)</f>
        <v>12870</v>
      </c>
    </row>
    <row r="1187" spans="1:9" ht="12.75">
      <c r="A1187" s="69">
        <v>213</v>
      </c>
      <c r="C1187" t="s">
        <v>790</v>
      </c>
      <c r="F1187" s="6">
        <v>319982</v>
      </c>
      <c r="G1187" s="62"/>
      <c r="H1187" s="6">
        <v>290</v>
      </c>
      <c r="I1187" s="62"/>
    </row>
    <row r="1188" spans="2:9" ht="12.75">
      <c r="B1188" s="13" t="s">
        <v>1172</v>
      </c>
      <c r="C1188" t="s">
        <v>791</v>
      </c>
      <c r="F1188" s="6">
        <v>29871</v>
      </c>
      <c r="G1188" s="62"/>
      <c r="H1188" s="6">
        <v>90</v>
      </c>
      <c r="I1188" s="62"/>
    </row>
    <row r="1189" spans="2:9" ht="12.75">
      <c r="B1189" s="13" t="s">
        <v>1091</v>
      </c>
      <c r="C1189" t="s">
        <v>621</v>
      </c>
      <c r="F1189" s="6">
        <v>3756</v>
      </c>
      <c r="G1189" s="62"/>
      <c r="H1189" s="6">
        <v>16</v>
      </c>
      <c r="I1189" s="62"/>
    </row>
    <row r="1190" spans="1:9" ht="12.75">
      <c r="A1190" s="69">
        <v>214</v>
      </c>
      <c r="B1190" s="13">
        <v>1</v>
      </c>
      <c r="C1190" t="s">
        <v>792</v>
      </c>
      <c r="F1190" s="6">
        <v>302811</v>
      </c>
      <c r="G1190" s="62"/>
      <c r="H1190" s="6">
        <v>14071</v>
      </c>
      <c r="I1190" s="62"/>
    </row>
    <row r="1191" spans="2:9" ht="12.75">
      <c r="B1191" s="13">
        <v>2</v>
      </c>
      <c r="C1191" t="s">
        <v>1040</v>
      </c>
      <c r="F1191" s="6">
        <v>23239</v>
      </c>
      <c r="G1191" s="62"/>
      <c r="H1191" s="6">
        <v>281</v>
      </c>
      <c r="I1191" s="62"/>
    </row>
    <row r="1192" spans="1:9" ht="12.75">
      <c r="A1192" s="69">
        <v>215</v>
      </c>
      <c r="B1192" s="13">
        <v>1</v>
      </c>
      <c r="C1192" t="s">
        <v>793</v>
      </c>
      <c r="F1192" s="6">
        <v>726593</v>
      </c>
      <c r="G1192" s="62"/>
      <c r="H1192" s="6">
        <v>2395</v>
      </c>
      <c r="I1192" s="62"/>
    </row>
    <row r="1193" spans="2:9" ht="12.75">
      <c r="B1193" s="13">
        <v>2</v>
      </c>
      <c r="D1193" t="s">
        <v>794</v>
      </c>
      <c r="F1193" s="6">
        <v>2314585</v>
      </c>
      <c r="G1193" s="62"/>
      <c r="H1193" s="6">
        <v>34428</v>
      </c>
      <c r="I1193" s="62"/>
    </row>
    <row r="1194" spans="2:9" ht="12.75">
      <c r="B1194" s="13">
        <v>3</v>
      </c>
      <c r="C1194" t="s">
        <v>1723</v>
      </c>
      <c r="F1194" s="6">
        <v>447239</v>
      </c>
      <c r="G1194" s="62"/>
      <c r="H1194" s="6">
        <v>8694</v>
      </c>
      <c r="I1194" s="62"/>
    </row>
    <row r="1195" spans="1:9" ht="12.75">
      <c r="A1195" s="69">
        <v>216</v>
      </c>
      <c r="B1195" s="13" t="s">
        <v>1652</v>
      </c>
      <c r="C1195" t="s">
        <v>10</v>
      </c>
      <c r="F1195" s="6">
        <v>302973</v>
      </c>
      <c r="G1195" s="62"/>
      <c r="H1195" s="6">
        <v>5787</v>
      </c>
      <c r="I1195" s="62"/>
    </row>
    <row r="1196" spans="2:9" ht="12.75">
      <c r="B1196" s="13" t="s">
        <v>1653</v>
      </c>
      <c r="C1196" t="s">
        <v>11</v>
      </c>
      <c r="F1196" s="6">
        <v>754939</v>
      </c>
      <c r="G1196" s="62"/>
      <c r="H1196" s="6">
        <v>11684</v>
      </c>
      <c r="I1196" s="62"/>
    </row>
    <row r="1197" spans="2:9" ht="12.75">
      <c r="B1197" s="13" t="s">
        <v>1091</v>
      </c>
      <c r="C1197" t="s">
        <v>12</v>
      </c>
      <c r="F1197" s="6">
        <v>3883</v>
      </c>
      <c r="G1197" s="62"/>
      <c r="H1197" s="6">
        <v>1488</v>
      </c>
      <c r="I1197" s="62"/>
    </row>
    <row r="1198" spans="1:9" ht="12.75">
      <c r="A1198" s="69">
        <v>217</v>
      </c>
      <c r="C1198" t="s">
        <v>13</v>
      </c>
      <c r="F1198" s="6">
        <v>46373</v>
      </c>
      <c r="G1198" s="62"/>
      <c r="H1198" s="6">
        <v>767</v>
      </c>
      <c r="I1198" s="62"/>
    </row>
    <row r="1199" spans="1:9" ht="12.75">
      <c r="A1199" s="69">
        <v>218</v>
      </c>
      <c r="B1199" s="61"/>
      <c r="C1199" t="s">
        <v>1724</v>
      </c>
      <c r="F1199" s="6">
        <v>2943</v>
      </c>
      <c r="G1199" s="62"/>
      <c r="H1199" s="6">
        <v>1528</v>
      </c>
      <c r="I1199" s="62"/>
    </row>
    <row r="1200" spans="1:9" ht="12.75">
      <c r="A1200" s="77"/>
      <c r="B1200" s="82"/>
      <c r="C1200" s="103" t="s">
        <v>14</v>
      </c>
      <c r="D1200" s="72"/>
      <c r="E1200" s="72"/>
      <c r="F1200" s="73"/>
      <c r="G1200" s="74">
        <f>SUM(F1153:F1199)</f>
        <v>8396068</v>
      </c>
      <c r="H1200" s="73"/>
      <c r="I1200" s="74">
        <f>SUM(H1153:H1199)</f>
        <v>115230.3875</v>
      </c>
    </row>
    <row r="1201" spans="3:12" ht="12.75">
      <c r="C1201" s="20" t="s">
        <v>15</v>
      </c>
      <c r="F1201" s="133">
        <v>118368902</v>
      </c>
      <c r="H1201" s="41"/>
      <c r="L1201"/>
    </row>
    <row r="1202" spans="3:12" ht="12.75">
      <c r="C1202" s="20" t="s">
        <v>16</v>
      </c>
      <c r="F1202" s="133">
        <v>304547171</v>
      </c>
      <c r="H1202" s="41"/>
      <c r="L1202"/>
    </row>
    <row r="1203" spans="3:12" ht="12.75">
      <c r="C1203" s="20" t="s">
        <v>17</v>
      </c>
      <c r="F1203" s="133">
        <f>G188</f>
        <v>4014193</v>
      </c>
      <c r="H1203" s="41"/>
      <c r="L1203"/>
    </row>
    <row r="1204" spans="3:12" ht="12.75">
      <c r="C1204" s="20" t="s">
        <v>1384</v>
      </c>
      <c r="F1204" s="14">
        <v>166495190</v>
      </c>
      <c r="H1204" s="41"/>
      <c r="L1204"/>
    </row>
    <row r="1205" spans="3:12" ht="12.75">
      <c r="C1205" s="19" t="s">
        <v>19</v>
      </c>
      <c r="F1205" s="190">
        <f>SUM(F10:F1199)</f>
        <v>593425456</v>
      </c>
      <c r="G1205" s="190"/>
      <c r="H1205" s="9">
        <v>424735</v>
      </c>
      <c r="I1205" s="9" t="s">
        <v>340</v>
      </c>
      <c r="L1205"/>
    </row>
    <row r="1206" spans="3:12" ht="12.75">
      <c r="C1206" s="19"/>
      <c r="F1206" s="118"/>
      <c r="G1206" s="118"/>
      <c r="H1206" s="118"/>
      <c r="I1206" s="118"/>
      <c r="L1206"/>
    </row>
    <row r="1207" spans="2:12" ht="12.75">
      <c r="B1207" s="4"/>
      <c r="C1207" s="94" t="s">
        <v>1725</v>
      </c>
      <c r="J1207"/>
      <c r="K1207" s="11"/>
      <c r="L1207"/>
    </row>
    <row r="1208" spans="1:12" ht="12.75">
      <c r="A1208" s="69" t="s">
        <v>1726</v>
      </c>
      <c r="B1208" s="4" t="s">
        <v>1728</v>
      </c>
      <c r="C1208" t="s">
        <v>1734</v>
      </c>
      <c r="F1208" s="6">
        <v>2858656</v>
      </c>
      <c r="H1208" s="95">
        <v>135.7</v>
      </c>
      <c r="J1208"/>
      <c r="K1208" s="11"/>
      <c r="L1208"/>
    </row>
    <row r="1209" spans="2:12" ht="12.75">
      <c r="B1209" s="4" t="s">
        <v>1729</v>
      </c>
      <c r="C1209" t="s">
        <v>524</v>
      </c>
      <c r="F1209" s="6">
        <v>4342314</v>
      </c>
      <c r="H1209" s="95">
        <v>229</v>
      </c>
      <c r="J1209"/>
      <c r="K1209" s="11"/>
      <c r="L1209"/>
    </row>
    <row r="1210" spans="2:12" ht="12.75">
      <c r="B1210" s="4" t="s">
        <v>1730</v>
      </c>
      <c r="D1210" t="s">
        <v>525</v>
      </c>
      <c r="F1210" s="6">
        <v>1466556</v>
      </c>
      <c r="H1210" s="95">
        <v>77.3</v>
      </c>
      <c r="J1210"/>
      <c r="K1210" s="11"/>
      <c r="L1210"/>
    </row>
    <row r="1211" spans="1:12" ht="12.75">
      <c r="A1211" s="69" t="s">
        <v>1727</v>
      </c>
      <c r="B1211" s="4" t="s">
        <v>1731</v>
      </c>
      <c r="C1211" t="s">
        <v>341</v>
      </c>
      <c r="F1211" s="6">
        <v>8166120</v>
      </c>
      <c r="H1211" s="95">
        <v>10993.7</v>
      </c>
      <c r="J1211"/>
      <c r="K1211" s="11"/>
      <c r="L1211"/>
    </row>
    <row r="1212" spans="2:12" ht="12.75">
      <c r="B1212" s="4" t="s">
        <v>1732</v>
      </c>
      <c r="C1212" t="s">
        <v>527</v>
      </c>
      <c r="F1212" s="6">
        <v>466078</v>
      </c>
      <c r="H1212" s="95">
        <v>701.9</v>
      </c>
      <c r="J1212"/>
      <c r="K1212" s="11"/>
      <c r="L1212"/>
    </row>
    <row r="1213" spans="2:12" ht="12.75">
      <c r="B1213" s="4" t="s">
        <v>1733</v>
      </c>
      <c r="D1213" t="s">
        <v>525</v>
      </c>
      <c r="F1213" s="6">
        <v>732890</v>
      </c>
      <c r="H1213" s="95">
        <v>1103.8</v>
      </c>
      <c r="J1213"/>
      <c r="K1213" s="11"/>
      <c r="L1213"/>
    </row>
    <row r="1214" spans="2:12" ht="12.75">
      <c r="B1214" s="4"/>
      <c r="C1214" s="2" t="s">
        <v>528</v>
      </c>
      <c r="G1214" s="64">
        <f>SUM(F1208:F1213)</f>
        <v>18032614</v>
      </c>
      <c r="I1214" s="96">
        <f>SUM(H1208:H1213)</f>
        <v>13241.4</v>
      </c>
      <c r="J1214"/>
      <c r="K1214" s="11"/>
      <c r="L1214"/>
    </row>
  </sheetData>
  <mergeCells count="11">
    <mergeCell ref="F1205:G1205"/>
    <mergeCell ref="C1140:E1142"/>
    <mergeCell ref="C343:E348"/>
    <mergeCell ref="C394:E397"/>
    <mergeCell ref="C1083:E1088"/>
    <mergeCell ref="D1122:E1123"/>
    <mergeCell ref="E135:E138"/>
    <mergeCell ref="E115:E118"/>
    <mergeCell ref="E119:E123"/>
    <mergeCell ref="F127:F128"/>
    <mergeCell ref="E131:E13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ф-т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Обзор внешней торговли России по европейской и азиатской границам за 1913 год. Ч.I. Пг., 1914.</dc:title>
  <dc:subject/>
  <dc:creator/>
  <cp:keywords/>
  <dc:description/>
  <cp:lastModifiedBy>B44K</cp:lastModifiedBy>
  <dcterms:created xsi:type="dcterms:W3CDTF">2010-11-25T12:06:38Z</dcterms:created>
  <dcterms:modified xsi:type="dcterms:W3CDTF">2017-02-04T13:49:55Z</dcterms:modified>
  <cp:category/>
  <cp:version/>
  <cp:contentType/>
  <cp:contentStatus/>
</cp:coreProperties>
</file>